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75" activeTab="1"/>
  </bookViews>
  <sheets>
    <sheet name="Skupna rekapitulacija" sheetId="1" r:id="rId1"/>
    <sheet name="cesta" sheetId="2" r:id="rId2"/>
    <sheet name="hodnik za pešce" sheetId="3" r:id="rId3"/>
    <sheet name="Oporni zid" sheetId="4" r:id="rId4"/>
    <sheet name="cestna razsvetljava" sheetId="5" r:id="rId5"/>
  </sheets>
  <definedNames>
    <definedName name="_Toc116357469" localSheetId="2">'hodnik za pešce'!$A$91</definedName>
    <definedName name="_Toc116357474" localSheetId="2">'hodnik za pešce'!$A$105</definedName>
    <definedName name="_Toc116357575" localSheetId="2">'hodnik za pešce'!#REF!</definedName>
    <definedName name="_Toc116357576" localSheetId="2">'hodnik za pešce'!#REF!</definedName>
    <definedName name="_Toc117392591" localSheetId="2">'hodnik za pešce'!$A$121</definedName>
    <definedName name="_Toc117392592" localSheetId="2">'hodnik za pešce'!$B$123</definedName>
    <definedName name="_Toc117392593" localSheetId="2">'hodnik za pešce'!$A$125</definedName>
    <definedName name="_Toc117392595" localSheetId="2">'hodnik za pešce'!#REF!</definedName>
    <definedName name="_Toc117392596" localSheetId="2">'hodnik za pešce'!$A$132</definedName>
    <definedName name="_Toc117392598" localSheetId="2">'hodnik za pešce'!$B$134</definedName>
    <definedName name="_Toc117392605" localSheetId="2">'hodnik za pešce'!#REF!</definedName>
    <definedName name="_Toc117394049" localSheetId="2">'hodnik za pešce'!$A$180</definedName>
    <definedName name="_Toc117394050" localSheetId="2">'hodnik za pešce'!#REF!</definedName>
    <definedName name="_Toc117394051" localSheetId="2">'hodnik za pešce'!#REF!</definedName>
    <definedName name="_Toc117401560" localSheetId="2">'hodnik za pešce'!#REF!</definedName>
    <definedName name="_Toc117475164" localSheetId="2">'hodnik za pešce'!#REF!</definedName>
    <definedName name="_xlnm.Print_Area" localSheetId="1">'cesta'!$A$1:$E$540</definedName>
    <definedName name="_xlnm.Print_Area" localSheetId="2">'hodnik za pešce'!$A$1:$F$190</definedName>
    <definedName name="_xlnm.Print_Area" localSheetId="0">'Skupna rekapitulacija'!$A$1:$E$38</definedName>
    <definedName name="_xlnm.Print_Titles" localSheetId="1">'cesta'!$52:$53</definedName>
    <definedName name="_xlnm.Print_Titles" localSheetId="2">'hodnik za pešce'!$41:$42</definedName>
  </definedNames>
  <calcPr fullCalcOnLoad="1"/>
</workbook>
</file>

<file path=xl/sharedStrings.xml><?xml version="1.0" encoding="utf-8"?>
<sst xmlns="http://schemas.openxmlformats.org/spreadsheetml/2006/main" count="1054" uniqueCount="593">
  <si>
    <t>3.1.1       </t>
  </si>
  <si>
    <r>
      <t>m</t>
    </r>
    <r>
      <rPr>
        <vertAlign val="superscript"/>
        <sz val="10"/>
        <rFont val="Tahoma"/>
        <family val="2"/>
      </rPr>
      <t>1</t>
    </r>
  </si>
  <si>
    <r>
      <t>Dobava in vgraditev geotekstila na planumu širokega izkopa (po načrtu), natezna trdnost nad 12 do 14 kN/m</t>
    </r>
    <r>
      <rPr>
        <vertAlign val="superscript"/>
        <sz val="10"/>
        <rFont val="Tahoma"/>
        <family val="2"/>
      </rPr>
      <t>2</t>
    </r>
  </si>
  <si>
    <r>
      <t>Pobrizg z bitumensko emulzijo 0,31 do 0,50 kg/m</t>
    </r>
    <r>
      <rPr>
        <vertAlign val="superscript"/>
        <sz val="10"/>
        <rFont val="Tahoma"/>
        <family val="2"/>
      </rPr>
      <t>2;</t>
    </r>
  </si>
  <si>
    <r>
      <t>Izdelava debeloslojne vzdolžne označbe na vozišču z enokomponentno belo barvo, vključno 250 g/m</t>
    </r>
    <r>
      <rPr>
        <vertAlign val="superscript"/>
        <sz val="10"/>
        <rFont val="Tahoma"/>
        <family val="2"/>
      </rPr>
      <t>2</t>
    </r>
    <r>
      <rPr>
        <sz val="10"/>
        <rFont val="Tahoma"/>
        <family val="2"/>
      </rPr>
      <t xml:space="preserve"> posipa z drobci / kroglicami stekla, strojno, debelina plasti suhe snovi 250 mm, širina črte 12 cm;</t>
    </r>
  </si>
  <si>
    <r>
      <t>Izdelava debeloslojne prečne označbe na vozišču (peš prehod) z enokomponentno belo barvo, vključno 250 g/m</t>
    </r>
    <r>
      <rPr>
        <vertAlign val="superscript"/>
        <sz val="10"/>
        <rFont val="Tahoma"/>
        <family val="2"/>
      </rPr>
      <t>2</t>
    </r>
    <r>
      <rPr>
        <sz val="10"/>
        <rFont val="Tahoma"/>
        <family val="2"/>
      </rPr>
      <t xml:space="preserve"> posipa z drobci / kroglicami stekla, strojno, debelina plasti suhe snovi 250 mm, širina črte 50 cm;</t>
    </r>
  </si>
  <si>
    <r>
      <t>Izdelava debeloslojne označbe na vozišču z enokomponentno rumeno barvo, vkjučno 250 g/m</t>
    </r>
    <r>
      <rPr>
        <vertAlign val="superscript"/>
        <sz val="10"/>
        <rFont val="Tahoma"/>
        <family val="2"/>
      </rPr>
      <t>2</t>
    </r>
    <r>
      <rPr>
        <sz val="10"/>
        <rFont val="Tahoma"/>
        <family val="2"/>
      </rPr>
      <t xml:space="preserve"> posipa z drobci / kroglicami stekla, strojno, debelina plasti suhe snovi 250 mm, površina označbe nad 1,5 m2;</t>
    </r>
  </si>
  <si>
    <r>
      <t>Dobava in vgraditev geotekstilije za ločilno plast (po načrtu),
natezna trdnost nad 14 do 16 kN/m</t>
    </r>
    <r>
      <rPr>
        <vertAlign val="superscript"/>
        <sz val="10"/>
        <rFont val="Tahoma"/>
        <family val="2"/>
      </rPr>
      <t>2</t>
    </r>
  </si>
  <si>
    <t xml:space="preserve">3.2               </t>
  </si>
  <si>
    <r>
      <t>Dobava in postavitev mreže iz vlečene jeklene žice B500A (Q-196), s premerom &gt; od 4 in &lt; od 12 mm, masa 3,1 do 4 kg/m</t>
    </r>
    <r>
      <rPr>
        <vertAlign val="superscript"/>
        <sz val="10"/>
        <rFont val="Tahoma"/>
        <family val="2"/>
      </rPr>
      <t>2;</t>
    </r>
  </si>
  <si>
    <r>
      <t>Dobava in postavitev mreže iz vlečene jeklene žice B500A (Q-335), s premerom &gt; od 4 in &lt; od 12 mm, masa 4,1 do 6 kg/m</t>
    </r>
    <r>
      <rPr>
        <vertAlign val="superscript"/>
        <sz val="10"/>
        <rFont val="Tahoma"/>
        <family val="2"/>
      </rPr>
      <t>2;</t>
    </r>
  </si>
  <si>
    <r>
      <t>Dobava in vgraditev cementnega betona C12/15 v prerez do 0,15 m</t>
    </r>
    <r>
      <rPr>
        <vertAlign val="superscript"/>
        <sz val="10"/>
        <rFont val="Tahoma"/>
        <family val="2"/>
      </rPr>
      <t>3</t>
    </r>
    <r>
      <rPr>
        <sz val="10"/>
        <rFont val="Tahoma"/>
        <family val="2"/>
      </rPr>
      <t>/m</t>
    </r>
    <r>
      <rPr>
        <vertAlign val="superscript"/>
        <sz val="10"/>
        <rFont val="Tahoma"/>
        <family val="2"/>
      </rPr>
      <t>2</t>
    </r>
    <r>
      <rPr>
        <sz val="10"/>
        <rFont val="Tahoma"/>
        <family val="2"/>
      </rPr>
      <t>-m1 - podložni beton;</t>
    </r>
  </si>
  <si>
    <t>ZEMELJSKA DELA</t>
  </si>
  <si>
    <t>SKUPAJ GRADBENA DELA</t>
  </si>
  <si>
    <t>m2</t>
  </si>
  <si>
    <t>m3</t>
  </si>
  <si>
    <t xml:space="preserve"> </t>
  </si>
  <si>
    <t>VOZIŠČNA KONSTRUKCIJA</t>
  </si>
  <si>
    <t>ODVODNJAVANJE</t>
  </si>
  <si>
    <t>OPREMA CEST</t>
  </si>
  <si>
    <t>km</t>
  </si>
  <si>
    <t>PREDDELA</t>
  </si>
  <si>
    <t>kos</t>
  </si>
  <si>
    <t>ur</t>
  </si>
  <si>
    <t>3.1.3.</t>
  </si>
  <si>
    <t>3.2.2.</t>
  </si>
  <si>
    <t>1.0</t>
  </si>
  <si>
    <t>3.1.</t>
  </si>
  <si>
    <t>2.0</t>
  </si>
  <si>
    <t>3.0</t>
  </si>
  <si>
    <t>4.0</t>
  </si>
  <si>
    <t>6.0</t>
  </si>
  <si>
    <t xml:space="preserve">SKUPAJ </t>
  </si>
  <si>
    <t>7.0</t>
  </si>
  <si>
    <t>TUJE STORITVE</t>
  </si>
  <si>
    <t>nepredvidena dela 3%</t>
  </si>
  <si>
    <t>44 132</t>
  </si>
  <si>
    <t>dni</t>
  </si>
  <si>
    <t>Odstranitev grmovja, dreves, vej in panjev</t>
  </si>
  <si>
    <t>1.2.1.</t>
  </si>
  <si>
    <t>Geodetska dela</t>
  </si>
  <si>
    <t>Skupaj geodetska dela:</t>
  </si>
  <si>
    <t>Skupaj odstranitev grmovja, dreves, vej in panjev:</t>
  </si>
  <si>
    <t>1.2.2.</t>
  </si>
  <si>
    <t>Odstranitev prometne signalizacije in opreme</t>
  </si>
  <si>
    <t>Skupaj odstranitev prometne signalizacije in opreme</t>
  </si>
  <si>
    <t xml:space="preserve">Porušitev in odstranitev voziščnih konstrukcij </t>
  </si>
  <si>
    <t>1.2.3.</t>
  </si>
  <si>
    <t>12 371</t>
  </si>
  <si>
    <t>Porušitev in odstranitev objektov:</t>
  </si>
  <si>
    <t>1.2.4.</t>
  </si>
  <si>
    <t>Skupaj porušitev in odstranitev objektov:</t>
  </si>
  <si>
    <t>1.3.1.</t>
  </si>
  <si>
    <t>Omejitve prometa:</t>
  </si>
  <si>
    <t>13 111</t>
  </si>
  <si>
    <t>Zavarovanje gradbišča v času gradnje s polovično zaporo prometa in usmerjanjem s semaforji;</t>
  </si>
  <si>
    <t>Začasni objekti</t>
  </si>
  <si>
    <t>1.3.3.</t>
  </si>
  <si>
    <t>Organizacija gradbišča – postavitev začasnih objektov;</t>
  </si>
  <si>
    <t>13 311</t>
  </si>
  <si>
    <t>Organizacija gradbišča – odstranitev začasnih objektov;</t>
  </si>
  <si>
    <t>13 312</t>
  </si>
  <si>
    <t>SKUPAJ PREDDELA</t>
  </si>
  <si>
    <t>21 112</t>
  </si>
  <si>
    <t>21 224</t>
  </si>
  <si>
    <t>Izkopi</t>
  </si>
  <si>
    <t>Planum temeljnih tal</t>
  </si>
  <si>
    <t>Skupaj planum temeljnih tal:</t>
  </si>
  <si>
    <t>Skupaj izkopi:</t>
  </si>
  <si>
    <t>Brežine in zelenice</t>
  </si>
  <si>
    <t>25 112</t>
  </si>
  <si>
    <t>29 118</t>
  </si>
  <si>
    <t>29 133</t>
  </si>
  <si>
    <t>29 138</t>
  </si>
  <si>
    <t>Razprostiranje odvečnega drugega materiala;</t>
  </si>
  <si>
    <t>Nevezane nosilne plasti</t>
  </si>
  <si>
    <t>Vezane zgornje nosilne in nosilnoobrabne plasti z bitumenskimi vezivi</t>
  </si>
  <si>
    <t>Skupaj vezane zgornje nosilne in nosilnoobrabne plasti z bitumenskimi vezivi</t>
  </si>
  <si>
    <t>Jaški</t>
  </si>
  <si>
    <t>Razprostiranje odvečne vezljive zemljine – 3. kategorije;</t>
  </si>
  <si>
    <t>Skupaj brežine in zelenice:</t>
  </si>
  <si>
    <t xml:space="preserve">Pokončna oprema cest   </t>
  </si>
  <si>
    <t xml:space="preserve">6.      </t>
  </si>
  <si>
    <t>61 122</t>
  </si>
  <si>
    <t>Izdelava temelja iz cementnega betona C 12/15, globine 80 cm, premera 30 cm;</t>
  </si>
  <si>
    <t>61 215</t>
  </si>
  <si>
    <t>61 216</t>
  </si>
  <si>
    <t>61 723</t>
  </si>
  <si>
    <t>61 722</t>
  </si>
  <si>
    <t xml:space="preserve">Označbe na voziščih    </t>
  </si>
  <si>
    <t xml:space="preserve">Skupaj pokončna oprema cest   </t>
  </si>
  <si>
    <t xml:space="preserve">Skupaj označbe na voziščih:    </t>
  </si>
  <si>
    <t xml:space="preserve">Oprema za vodenje prometa:    </t>
  </si>
  <si>
    <t>79 311</t>
  </si>
  <si>
    <t>79 351</t>
  </si>
  <si>
    <t>79 514</t>
  </si>
  <si>
    <t>32 497</t>
  </si>
  <si>
    <t>Vezane obrabne in zaporne plasti</t>
  </si>
  <si>
    <t>SKUPAJ ZEMELJSKA DELA:</t>
  </si>
  <si>
    <t>SKUPAJ OPREMA CEST</t>
  </si>
  <si>
    <t>Prevozi, razprostiranje in ureditev deponij materiala:</t>
  </si>
  <si>
    <t>Poz.</t>
  </si>
  <si>
    <t>Opis dela oz. dobave</t>
  </si>
  <si>
    <t>količina</t>
  </si>
  <si>
    <t>cena/enoto</t>
  </si>
  <si>
    <t>Humuziranje brežine brez valjanja, v debelini do 15 cm-strojno;</t>
  </si>
  <si>
    <t>44 818</t>
  </si>
  <si>
    <t>44 943</t>
  </si>
  <si>
    <t>12 261</t>
  </si>
  <si>
    <t>Stroški nadzora upravljalca pri izvedbi gradbenih del;</t>
  </si>
  <si>
    <t>Globinsko odvodnjavanje - kanalizacija:</t>
  </si>
  <si>
    <t>12 231</t>
  </si>
  <si>
    <t>12 411</t>
  </si>
  <si>
    <t>Porušitev in odstranitev prepusta iz cevi s premerom do 60 cm;</t>
  </si>
  <si>
    <t>Prepusti</t>
  </si>
  <si>
    <t>45 213</t>
  </si>
  <si>
    <t>GRADBENA IN OBRTNIŠKA DELA</t>
  </si>
  <si>
    <t>5.</t>
  </si>
  <si>
    <t>5.0</t>
  </si>
  <si>
    <t xml:space="preserve">Oprema za zavarovanje prometa    </t>
  </si>
  <si>
    <t>12 211</t>
  </si>
  <si>
    <t>Demontaža prometnega znaka na enem podstavku;</t>
  </si>
  <si>
    <t>12 323</t>
  </si>
  <si>
    <t>Porušitev in odstranitev asfaltne plasti v debelini nad 10 cm;</t>
  </si>
  <si>
    <t>Rezkanje in odvoz asfaltne krovne plasti v debelini do 4 cm;</t>
  </si>
  <si>
    <t>12 432</t>
  </si>
  <si>
    <t>Porušitev in odstranitev jaška z notranjo stranico/premerom 61 do 100 cm;</t>
  </si>
  <si>
    <t>12 435</t>
  </si>
  <si>
    <t>Porušitev in odstranitev glave prepusta s premerom do 60 cm;</t>
  </si>
  <si>
    <t>21 752</t>
  </si>
  <si>
    <t>23 113</t>
  </si>
  <si>
    <t>24 113</t>
  </si>
  <si>
    <t>36 133</t>
  </si>
  <si>
    <t>41 345</t>
  </si>
  <si>
    <t>Dobava in vgraditev rešetke iz duktilne litine z nosilnostjo 250 kN, s prerezom 400/400 mm;</t>
  </si>
  <si>
    <t>Skupaj prepusti</t>
  </si>
  <si>
    <t>SKUPAJ GRADBENA IN OBRTNIŠKA DELA</t>
  </si>
  <si>
    <t>64 445</t>
  </si>
  <si>
    <t>Dobava in vgraditev jeklene varnostne ograje, brez distančnika, vključno z vsemi elementi, za nivo zadrževanja N2 in za delovno širino W5;</t>
  </si>
  <si>
    <t>Projektantski nadzor;</t>
  </si>
  <si>
    <t xml:space="preserve">Geotehnični nadzor; </t>
  </si>
  <si>
    <t>Skupaj globinsko odvodnjavanje - kanalizacija</t>
  </si>
  <si>
    <t>11 123</t>
  </si>
  <si>
    <t>12 121</t>
  </si>
  <si>
    <t>Odstranitev grmovja na gosto porasli površini - ročno;</t>
  </si>
  <si>
    <t>Demontaža in odstranitev jeklene varnostne ograje;</t>
  </si>
  <si>
    <t>Demontaža in odstranitev plastičnega smernika;</t>
  </si>
  <si>
    <t>43 233</t>
  </si>
  <si>
    <t>m1</t>
  </si>
  <si>
    <t>Skupaj drenažne in filtrske plasti:</t>
  </si>
  <si>
    <t xml:space="preserve">Skupaj porušitev in odstranitev voziščnih konstrukcij: </t>
  </si>
  <si>
    <t>Skupaj omejitve prometa:</t>
  </si>
  <si>
    <t>Skupaj začasni objekti</t>
  </si>
  <si>
    <t>Skupaj površinsko odvodnjavanje:</t>
  </si>
  <si>
    <t>Skupaj jaški</t>
  </si>
  <si>
    <t xml:space="preserve">Skupaj oprema za vodenje prometa:    </t>
  </si>
  <si>
    <t xml:space="preserve">VOZIŠČNE KONSTRUKCIJE </t>
  </si>
  <si>
    <t xml:space="preserve">SKUPAJ VOZIŠČNE KONSTRUKCIJE </t>
  </si>
  <si>
    <t>Površinsko odvodnjavanje:</t>
  </si>
  <si>
    <t>SKUPAJ ODVODNJAVANJE</t>
  </si>
  <si>
    <t>SKUPAJ TUJE STORITVE</t>
  </si>
  <si>
    <t>45 114</t>
  </si>
  <si>
    <t>4.4</t>
  </si>
  <si>
    <t>Globinsko odvodnjavanje - drenaže</t>
  </si>
  <si>
    <t>42 134</t>
  </si>
  <si>
    <t>Skupaj €</t>
  </si>
  <si>
    <t>Skupaj globinsko odvodnjavanje - drenaže</t>
  </si>
  <si>
    <t>43 232</t>
  </si>
  <si>
    <t>43 282</t>
  </si>
  <si>
    <t>Obbetoniranje cevi kanalizacije s cementnim betonom C12/15 na povoznih delih;</t>
  </si>
  <si>
    <t>Izdelava prepusta krožnega prereza iz cevi iz cementnega betona, vključno s podložno plastjo iz cementnega betona C12/15 s premerom 60 cm;</t>
  </si>
  <si>
    <t>Izdelava vtočnega jaška iz cementnega betona, krožnega prereza s premerom 50 cm, globokega 1,5 m;</t>
  </si>
  <si>
    <t>Izdelava revizijskega jaška iz cementnega betona, krožnega prereza s premerom 80 cm, globokega do 1.5 m;</t>
  </si>
  <si>
    <t>Izdelava poševne iztočne glave prepusta krožnega prereza iz cementnega betona s premerom 60 cm;</t>
  </si>
  <si>
    <t>24 229</t>
  </si>
  <si>
    <t>Izdelava bankine ali berme iz drobljenca, široke do 1.00 m;</t>
  </si>
  <si>
    <t>61 112</t>
  </si>
  <si>
    <t>Izdelava temelja iz cementnega betona C 12/15, globine 50 cm, premera 30 cm;</t>
  </si>
  <si>
    <t>61 213</t>
  </si>
  <si>
    <t>Dobava in vgraditev stebrička za prometni znak iz vroče cinkane jeklene cevi s premerom 64 mm, dolge 1800 mm;</t>
  </si>
  <si>
    <t>61 214</t>
  </si>
  <si>
    <t>63 123</t>
  </si>
  <si>
    <t>Dobava in postavitev plastičnega smernika s polnim prerezom, dolžina 1200 mm, z odsevnikom iz katadioptra;</t>
  </si>
  <si>
    <t>12 212</t>
  </si>
  <si>
    <t>Demontaža prometnega znaka na dveh podstavkih;</t>
  </si>
  <si>
    <t>12 282</t>
  </si>
  <si>
    <t>Odstranitev prometnega znaka s stranico/premerom 600 mm;</t>
  </si>
  <si>
    <t>12 321</t>
  </si>
  <si>
    <t>Porušitev in odstranitev asfaltne plasti v debelini do 5 cm, na priključkih;</t>
  </si>
  <si>
    <t>12 382</t>
  </si>
  <si>
    <t>12 475</t>
  </si>
  <si>
    <t>Površinski izkop plodne zemljine – 1. kategorije – strojno z deponiranjem na gradbišču;</t>
  </si>
  <si>
    <t>21 114</t>
  </si>
  <si>
    <t>31 131</t>
  </si>
  <si>
    <t>31 343</t>
  </si>
  <si>
    <t>32 246</t>
  </si>
  <si>
    <t>Izdelava vzdolžne in prečne drenaže, na podložni plasti iz cementnega betona, debeline 10 cm, z gibljivimi plastičnimi cevmi premera 15 cm;</t>
  </si>
  <si>
    <t>Izdelava prepusta krožnega prereza iz cevi iz cementnega betona, vključno s podložno plastjo iz cementnega betona C12/15 s premerom 80 cm;</t>
  </si>
  <si>
    <t>m</t>
  </si>
  <si>
    <t>45 214</t>
  </si>
  <si>
    <t>Izdelava poševne iztočne glave prepusta krožnega prereza iz cementnega betona s premerom 80 cm;</t>
  </si>
  <si>
    <t>44 162</t>
  </si>
  <si>
    <t>Vodovod</t>
  </si>
  <si>
    <t>76 112</t>
  </si>
  <si>
    <t>76 113</t>
  </si>
  <si>
    <t>Rezanje asfaltne plasti s talno diamantno žago, debele do 10 cm;</t>
  </si>
  <si>
    <t>11 122</t>
  </si>
  <si>
    <t>Obnova in zavarovanje zakoličbe osi trase ceste v gričevnatem terenu;</t>
  </si>
  <si>
    <t>Dobava in vgraditev stebrička za prometni znak iz vroče cinkane jeklene cevi s premerom 64 mm, dolge 3650 mm;</t>
  </si>
  <si>
    <t>61 217</t>
  </si>
  <si>
    <t>61 218</t>
  </si>
  <si>
    <t>61 725</t>
  </si>
  <si>
    <t>64 286</t>
  </si>
  <si>
    <t>Dobava in vgraditev krožne zaključnice;</t>
  </si>
  <si>
    <t>Fekalna kanalizacija</t>
  </si>
  <si>
    <t>71 113</t>
  </si>
  <si>
    <t>Zaščita obstoječega fekalnega kolektorja pri izvedbi gradbenih del rekonstrukcije ceste po navodilih upravljalca, kompletna izvedba;</t>
  </si>
  <si>
    <t>71 114</t>
  </si>
  <si>
    <t>Zaščita obstoječega vodovodnega omrežja pri izvedbi gradbenih del;</t>
  </si>
  <si>
    <t>REKAPITULACIJA - NAČRT CESTE</t>
  </si>
  <si>
    <t>CESTA</t>
  </si>
  <si>
    <t>Gradbena dela</t>
  </si>
  <si>
    <t>Skupaj</t>
  </si>
  <si>
    <t>HODNIK ZA PEŠCE</t>
  </si>
  <si>
    <t>23 312</t>
  </si>
  <si>
    <t>Dobava in vgraditev stebrička za prometni znak iz vroče cinkane jeklene cevi s premerom 64 mm, dolge 3050 mm;</t>
  </si>
  <si>
    <t>Izdelava kanalizacije iz cevi iz PEHD (SN8), vključno s podložno plastjo iz cementnega betona, premera 20 cm, v globini do 1,0 m;</t>
  </si>
  <si>
    <t>Porušitev in odstranitev zidane ograje;</t>
  </si>
  <si>
    <t>Dobava in vgraditev stebrička za prometni znak iz vroče cinkane jeklene cevi s premerom 64 mm, dolge 2800 mm;</t>
  </si>
  <si>
    <t>Dobava in vgraditev stebrička za prometni znak iz vroče cinkane jeklene cevi s premerom 64 mm, dolge 3550 mm;</t>
  </si>
  <si>
    <t>Dobava in vgraditev stebrička za prometni znak iz vroče cinkane jeklene cevi s premerom 64 mm, dolge 3800 mm;</t>
  </si>
  <si>
    <t>62 122</t>
  </si>
  <si>
    <t>62 252</t>
  </si>
  <si>
    <t>Doplačilo za izdelavo prekinjenih vzdolžnih označb na vozišču, širina črte 12 cm;</t>
  </si>
  <si>
    <t>62 163</t>
  </si>
  <si>
    <t>62 224</t>
  </si>
  <si>
    <t>Elektroenergetski vodi</t>
  </si>
  <si>
    <t>72 112</t>
  </si>
  <si>
    <t>72 113</t>
  </si>
  <si>
    <t>72 115</t>
  </si>
  <si>
    <t>72 114</t>
  </si>
  <si>
    <t>Prestavitev obstoječega podzemenga NN voda od P35 do P43
z vsemi elektro in gradbenimi deli po navodilih upravljalca</t>
  </si>
  <si>
    <t>Zaščita obstoječega elektro podzemnega voda (P3 in P5) pri izvedbi gradbenih del rekonstrukcije ceste po navodilih upravljalca, kompletna izvedba;</t>
  </si>
  <si>
    <t>Zaščita obstoječega nadzemnega elektro VN omrežja pri izvedbi gradbenih del;</t>
  </si>
  <si>
    <t>Telekomunikacijske naprave</t>
  </si>
  <si>
    <t>73 131</t>
  </si>
  <si>
    <t>Prestavitev obstoječega TK podzemenga voda od P19 do P25 ter od P37 do P41 z vsemi telekomunikacijskimi in gradbenimi deli po navodilih upravljalca</t>
  </si>
  <si>
    <t>73 133</t>
  </si>
  <si>
    <t>73 132</t>
  </si>
  <si>
    <t>Zaščita obstoječega TK in CATV podzemnega voda (P2 in P13) pri izvedbi gradbenih del rekonstrukcije ceste po navodilih upravljalca, kompletna izvedba;</t>
  </si>
  <si>
    <t xml:space="preserve">Nadvišanje obstoječih revizijskih jaškov skupaj z LTŽ pokrovi nosilnostjo 250 kN z vsemi gradbenimi deli, kompletna izvedba; </t>
  </si>
  <si>
    <t>Ključavničarska dela</t>
  </si>
  <si>
    <t>58 121</t>
  </si>
  <si>
    <t>Skupaj ključavničarska dela</t>
  </si>
  <si>
    <t>Ponikovalnice</t>
  </si>
  <si>
    <t>46 353</t>
  </si>
  <si>
    <t>46 357</t>
  </si>
  <si>
    <t>Skupaj ponikovalnice</t>
  </si>
  <si>
    <t>Tlakovanje jarka z lomljencem, debelina 20 cm, stiki zapolnjeni s cementno malto, na podložni plasti zmesi zrn drobljenca, 
debeline 15 cm;</t>
  </si>
  <si>
    <t>41 122</t>
  </si>
  <si>
    <t>41 237</t>
  </si>
  <si>
    <t>32 281</t>
  </si>
  <si>
    <t>31 344</t>
  </si>
  <si>
    <t>31 344*</t>
  </si>
  <si>
    <t>Dobava in vgraditev kamnite grede v debelini 50 cm, material se dovaža iz kamnoloma;</t>
  </si>
  <si>
    <t>12 341</t>
  </si>
  <si>
    <t>Porušitev in odstranitev tlakovanega vozišča iz kock</t>
  </si>
  <si>
    <t>12 421</t>
  </si>
  <si>
    <t>Porušitev in odstranitev kanalizacije iz cevi s premerom do 40 cm;</t>
  </si>
  <si>
    <t>Ureditev planuma temeljnih tal mehke kamnine – 3. kategorije;</t>
  </si>
  <si>
    <t>Široki izkop vezljive zemljine – 3. kategorije–strojno z nakladanjem in odvozom na gradbbiščno deponijo;</t>
  </si>
  <si>
    <t>21 314</t>
  </si>
  <si>
    <t>Izkop vezljive zemljine/ zrnate kamnine – 3. kategorije za drenaže, kanalske rove, prepuste in jaške, širine do 1,0 m in globine do 1,0 m – strojno, planiranje dna ročno z nakladanjem in odvozom na gradbeno deponijo,</t>
  </si>
  <si>
    <t>Izkop vezljive zemljine/zrnate kamnine – 3. kategorije za odvodne jarke;</t>
  </si>
  <si>
    <t>21 375</t>
  </si>
  <si>
    <t>Izkop mehke kamnine – 4. kategorije za ponikalnici, širine 1,1 do 2,0 m in globine 2,1 do 4,0 m;</t>
  </si>
  <si>
    <t>Skupaj čiščenje terena</t>
  </si>
  <si>
    <t>Čiščenje terena</t>
  </si>
  <si>
    <t>Ostala preddela</t>
  </si>
  <si>
    <t>Skupaj ostala preddela</t>
  </si>
  <si>
    <t>Obrabne plasti:</t>
  </si>
  <si>
    <t>Skupaj nosilne plasti:</t>
  </si>
  <si>
    <t>Skupaj nevezane nosilne plasti:</t>
  </si>
  <si>
    <t>Nosilne plasti:</t>
  </si>
  <si>
    <t>1.</t>
  </si>
  <si>
    <t>2.</t>
  </si>
  <si>
    <t>4.2</t>
  </si>
  <si>
    <t>7.2</t>
  </si>
  <si>
    <t>7.1</t>
  </si>
  <si>
    <t>7.3</t>
  </si>
  <si>
    <t>7.6</t>
  </si>
  <si>
    <t>Skupaj vodovod</t>
  </si>
  <si>
    <t>7.9</t>
  </si>
  <si>
    <t>Skupaj fekalna kanalizacija:</t>
  </si>
  <si>
    <t>Skupaj elektroenergetski vodi:</t>
  </si>
  <si>
    <t>Skupaj telekomunikacijske naprave:</t>
  </si>
  <si>
    <t>Preskusi, nadzor in tehnična dokumentacija:</t>
  </si>
  <si>
    <t>Skupaj preskusi, nadzor in tehnična dokumentacija:</t>
  </si>
  <si>
    <t xml:space="preserve">Skupaj oprema za zavarovanje prometa: </t>
  </si>
  <si>
    <t>6.4</t>
  </si>
  <si>
    <t>6.3</t>
  </si>
  <si>
    <t>6.2</t>
  </si>
  <si>
    <t>6.1</t>
  </si>
  <si>
    <t>5.8</t>
  </si>
  <si>
    <t>4.1</t>
  </si>
  <si>
    <t>4.</t>
  </si>
  <si>
    <t>4.3</t>
  </si>
  <si>
    <t>4.5</t>
  </si>
  <si>
    <t>4.6</t>
  </si>
  <si>
    <t>3.</t>
  </si>
  <si>
    <t>3.1</t>
  </si>
  <si>
    <t>3.2</t>
  </si>
  <si>
    <t>3.6</t>
  </si>
  <si>
    <t>Bankine</t>
  </si>
  <si>
    <t>Skupaj bankine</t>
  </si>
  <si>
    <t>Skupaj obrabne plasti</t>
  </si>
  <si>
    <t>2.1</t>
  </si>
  <si>
    <t>2.2</t>
  </si>
  <si>
    <t>2.3</t>
  </si>
  <si>
    <t>2.4</t>
  </si>
  <si>
    <t>Drenažne in filtrske plasti</t>
  </si>
  <si>
    <t xml:space="preserve"> Nasipi</t>
  </si>
  <si>
    <t>Skupaj nasipi:</t>
  </si>
  <si>
    <t>2.5</t>
  </si>
  <si>
    <t>2.9</t>
  </si>
  <si>
    <t>Skupaj prevozi, razprostiranje in ureditev deponij materiala:</t>
  </si>
  <si>
    <t>1.1</t>
  </si>
  <si>
    <t>1.2</t>
  </si>
  <si>
    <t>1.3</t>
  </si>
  <si>
    <t>Postavitev in zavarovanje prečnega profila ceste v gričenatem terenu;</t>
  </si>
  <si>
    <t xml:space="preserve">Setev travne mešanice </t>
  </si>
  <si>
    <t>25 1</t>
  </si>
  <si>
    <t>Dobava in vgraditev LTŽ pokrova z nosilnostjo 150 kN, krožnega prereza s premerom 500 mm;</t>
  </si>
  <si>
    <t>Dobava in vgraditev LTŽ pokrova z nosilnostjo 150 kN, krožnega prereza s premerom 600 mm;</t>
  </si>
  <si>
    <t>Dobava in vgraditev zaščitne ograje pocinkane jeklene varnostne ograje, brez distančnika, vključno z vsemi elementi, za nivo zadrževanja N2 in za delovno širino W5; višine 1.20 m, po načrtu, kompletna izvedba;</t>
  </si>
  <si>
    <t>DDV 22%</t>
  </si>
  <si>
    <t xml:space="preserve">CESTNA RAZSVETLJAVA </t>
  </si>
  <si>
    <t xml:space="preserve">Vse skupaj z 22% DDV: </t>
  </si>
  <si>
    <t>Utrditev jarka s kanaletami na stik iz cementnega betona, dolžine 100 cm in notranje širine dna kanalete 50 cm, na podložni plasti iz zmesi zrn drobljenca, debeline 10 cm;</t>
  </si>
  <si>
    <t xml:space="preserve">Izdelava geodetskega načrta za izvedeno stanje </t>
  </si>
  <si>
    <t xml:space="preserve">Izdelava projektne dokumentacije za projekt izvedenih del </t>
  </si>
  <si>
    <t>79 511</t>
  </si>
  <si>
    <t>79 516</t>
  </si>
  <si>
    <t xml:space="preserve">Izdelava  BCP dokumentacije </t>
  </si>
  <si>
    <t xml:space="preserve">CESTA </t>
  </si>
  <si>
    <t>REKAPITULACIJA - HODNIK ZA PEŠCE</t>
  </si>
  <si>
    <t>cena / enoto</t>
  </si>
  <si>
    <t xml:space="preserve">Skupaj </t>
  </si>
  <si>
    <t>1.2.</t>
  </si>
  <si>
    <t>ČIŠČENJE TERENA</t>
  </si>
  <si>
    <t>12 122</t>
  </si>
  <si>
    <t>Odstranitev grmovja na gosto porasli površini - strojno;</t>
  </si>
  <si>
    <t>SKUPAJ ČIŠČENJE TERENA</t>
  </si>
  <si>
    <t>1.0.</t>
  </si>
  <si>
    <t>2.0.</t>
  </si>
  <si>
    <t>2.1.</t>
  </si>
  <si>
    <t>Površinski izkop plodne zemljine – 1. kategorije – strojno z odrivom do 50 m</t>
  </si>
  <si>
    <t>Široki izkop vezljive zemljine – 3. kategorije–strojno z nakladanjem in odvozom na gradbeno deponijo;</t>
  </si>
  <si>
    <t>21 243</t>
  </si>
  <si>
    <t>Široki izkop mehke kamnine – 4. Kategorije, strojno z nakladanjem in odvozom na gradbeno deponijo. Izkopani materiala se vgradi v cestne nasipe;</t>
  </si>
  <si>
    <t>21 762</t>
  </si>
  <si>
    <t>Izkop vezljive zemljine/zrnate kamnine – 3. kategorije za tlake in robnike;</t>
  </si>
  <si>
    <t>2.2.</t>
  </si>
  <si>
    <t>22 114</t>
  </si>
  <si>
    <t>Ureditev planuma temeljnih tal mehke kamnine – 4. kategorije</t>
  </si>
  <si>
    <t>Ločilne, drenažne in filtrske plasti ter delovni plato</t>
  </si>
  <si>
    <t>23 313</t>
  </si>
  <si>
    <t>Skupaj drenažne in filterske plasti ter delovni plato</t>
  </si>
  <si>
    <t>2.4.</t>
  </si>
  <si>
    <t>Nasipi, zasipi, klini, posteljica in glinasti naboj:</t>
  </si>
  <si>
    <t>24 119</t>
  </si>
  <si>
    <t>Izdelava nasipa iz kamnitega materiala iz kamnoloma;</t>
  </si>
  <si>
    <t>Skupaj nasipi, zasipi, klini, posteljica in glinasti naboj:</t>
  </si>
  <si>
    <t>2.5.</t>
  </si>
  <si>
    <t>Humusiranje brežine brez valjanja, v debelini do 15 cm - strojno;</t>
  </si>
  <si>
    <t>2.9.</t>
  </si>
  <si>
    <t>Skupaj prevozi, razprostiranje in ureditev deponij materiala</t>
  </si>
  <si>
    <t xml:space="preserve">3.    </t>
  </si>
  <si>
    <t>NOSILNE PLASTI</t>
  </si>
  <si>
    <t>SKUPAJ NOSILNE PLASTI</t>
  </si>
  <si>
    <t>OBRABNE PLASTI</t>
  </si>
  <si>
    <t>Vezane asfaltne obrabne in zaporne plasti – bitumenski betoni</t>
  </si>
  <si>
    <t>32 234</t>
  </si>
  <si>
    <t>Izdelava obrabne plasti asfalta BB  AC 8 surf B 70/100 A5 v debelini 50 mm;</t>
  </si>
  <si>
    <t>Skupaj vezane obrabne in zaporne plasti – bitumenskim betoni</t>
  </si>
  <si>
    <t>SKUPAJ OBRABNE PLASTI</t>
  </si>
  <si>
    <t>3.5.2.</t>
  </si>
  <si>
    <t xml:space="preserve"> ROBNIKI</t>
  </si>
  <si>
    <t>35 214</t>
  </si>
  <si>
    <t>Dobava in vgraditev predfabriciranega dvignjenega robnika iz cementnega betona  s prerezom 15/25 cm;</t>
  </si>
  <si>
    <t>35 232</t>
  </si>
  <si>
    <t>Dobava in vgraditev predfabriciranega pogreznjenega robnika iz cementnega betona  s prerezom 10/20 cm;</t>
  </si>
  <si>
    <t>35 235</t>
  </si>
  <si>
    <t>Dobava in vgraditev predfabriciranega pogreznjenega robnika iz cementnega betona  s prerezom 15/25 cm;</t>
  </si>
  <si>
    <t>SKUPAJ ROBNIKI</t>
  </si>
  <si>
    <t>3.6.</t>
  </si>
  <si>
    <t>BANKINE</t>
  </si>
  <si>
    <t>36 131</t>
  </si>
  <si>
    <t>Izdelava bankine iz drobljenca, široke 0,50 m;</t>
  </si>
  <si>
    <t>SKUPAJ BANKINE</t>
  </si>
  <si>
    <t xml:space="preserve">3. </t>
  </si>
  <si>
    <t>5.8.</t>
  </si>
  <si>
    <t>Ključavničarska dela in dela v jeklu</t>
  </si>
  <si>
    <t>58 113</t>
  </si>
  <si>
    <t>Dobava in postavitev tipske nadstrešnice dim. 4.095×1.60m iz inox pločevine z vsemi gradbenimi in pomožnimi deli;</t>
  </si>
  <si>
    <t>Skupaj ključavničarska dela in dela v jeklu:</t>
  </si>
  <si>
    <t>7.9.</t>
  </si>
  <si>
    <t>Preskusi, nadzor in tehnična dokumentacija</t>
  </si>
  <si>
    <t>Projektantski nadzor</t>
  </si>
  <si>
    <t xml:space="preserve">Geotehnični nadzor </t>
  </si>
  <si>
    <t>11 313</t>
  </si>
  <si>
    <t>1.1.</t>
  </si>
  <si>
    <t>5.1.</t>
  </si>
  <si>
    <t>Tesarska dela</t>
  </si>
  <si>
    <t>51 211</t>
  </si>
  <si>
    <t>51 331</t>
  </si>
  <si>
    <t>Skupaj tesarska dela</t>
  </si>
  <si>
    <t>5.2.</t>
  </si>
  <si>
    <t>Dela z jeklom za ojačitev</t>
  </si>
  <si>
    <t>52 221</t>
  </si>
  <si>
    <t>Dobava in postavitev rebrastih žic iz visokovrednega naravno trdega jekla B St 500 S (S 500) s premerom do 12 mm, za enostavno ojačitev;</t>
  </si>
  <si>
    <t>kg</t>
  </si>
  <si>
    <t>Skupaj dela z jeklom za ojačitev</t>
  </si>
  <si>
    <t>5.3.</t>
  </si>
  <si>
    <t>Dela s cementnim betonom</t>
  </si>
  <si>
    <t>53 116</t>
  </si>
  <si>
    <t>53 133</t>
  </si>
  <si>
    <t>Skupaj dela s cementnim betonom</t>
  </si>
  <si>
    <t>Geotehnični nadzor;</t>
  </si>
  <si>
    <t>45 115</t>
  </si>
  <si>
    <t>41 314</t>
  </si>
  <si>
    <t>Izdelava koritnice iz cementnega betona  C 25/30, debeline 10 cm, na podložni plasti iz zmesi zrn drobljenca, debeli 15 cm, s cementnobetonskim robnikom, široke 50 cm</t>
  </si>
  <si>
    <t>43 234</t>
  </si>
  <si>
    <t>43 236</t>
  </si>
  <si>
    <t>Izdelava kanalizacije iz cevi iz polivinilklorida, vključno s podložno plastjo iz cementnega betona, premera 30 cm, v globini 1 do 2,0 m</t>
  </si>
  <si>
    <t>Izdelava kanalizacije iz cevi iz polivinilklorida, vključno s podložno plastjo iz cementnega betona, premera 50 cm, v globini  1 do 2,0 m</t>
  </si>
  <si>
    <t>Izdelava meteorne kanalizacije iz PEHD cevi, vključno s podložno plastjo iz cementnega betona, premera 25 cm, v globini  1 do 2,0 m</t>
  </si>
  <si>
    <t>Ureditev ponikovalnice s perforirano cevjo iz cementnega betona, krožnega prereza, s premerom 100 cm, z betonskim pokrovom premera 60 cm, z nosilnostjo 150 kN, globine do 3,0m</t>
  </si>
  <si>
    <t>Ureditev ponikovalnice s perforirano cevjo iz cementnega betona, krožnega prereza, s premerom 150 cm, z betonskim pokrovom premera 60 cm, z nosilnostjo 150 kN, globine 3 do 4,0m</t>
  </si>
  <si>
    <t>Ureditev ponikovalnice s perforirano cevjo iz cementnega betona, krožnega prereza, s premerom 200 cm, z betonskim pokrovom premera 60 cm, z nosilnostjo 150 kN, globine 3,20m</t>
  </si>
  <si>
    <t>OPORNI ZID</t>
  </si>
  <si>
    <t>nepredvidena dela 5%</t>
  </si>
  <si>
    <t>€/enoto</t>
  </si>
  <si>
    <t>Skupaj [€]</t>
  </si>
  <si>
    <t>Postavitev in zavarovanje profilov za zakoličbo opornega zidu;</t>
  </si>
  <si>
    <t>Izkop vezljive zemljine/zrnate kamnine – 3. kategorije za temelje opornega zidu, – strojno, planiranje dna ročno z nakladanjem in odvozom odvečnega materiala na gradbeno deponijo;</t>
  </si>
  <si>
    <t>21 316</t>
  </si>
  <si>
    <t>Izkop trde kamnine – 5. kategorije za temelje opornega zidu, - strojno, planiranje dna ročno z nakladanjem in odvozom odvečnega materiala na gradbeno deponijo;</t>
  </si>
  <si>
    <t>2.3.</t>
  </si>
  <si>
    <t xml:space="preserve">Drenažne in filtrske plasti </t>
  </si>
  <si>
    <t>23 115</t>
  </si>
  <si>
    <t>Izdelava drenažne plasti iz kamnitega materiala v debelini 40 cm, ter zaščita filterskega sloja z geotekstilom, kompletna izvedba;</t>
  </si>
  <si>
    <t xml:space="preserve">Skupaj drenažne in filtrske plasti </t>
  </si>
  <si>
    <t>Nasipi in zasipi;</t>
  </si>
  <si>
    <t>24 215</t>
  </si>
  <si>
    <t>Zasip za opornim zidom z materialom iz izkopa;</t>
  </si>
  <si>
    <t>Skupaj nasipi in zasipi;</t>
  </si>
  <si>
    <t>4.2.</t>
  </si>
  <si>
    <t>Izdelava vzdolžne drenaže za opornim zidom, na podložni plasti iz cementnega betona, debeline 10 cm, z gibljivimi plastičnimi cevmi premera 15 cm z izpustom v meteorno kanalizacijo;</t>
  </si>
  <si>
    <t>Izdelava podprtega opaža za ravne temelje podpornega zidu;</t>
  </si>
  <si>
    <t>Izdelava dvostranskega vezanega opaža za raven zid, visok do 2.50 m;</t>
  </si>
  <si>
    <t>52 313</t>
  </si>
  <si>
    <t>52 314</t>
  </si>
  <si>
    <t>Dobava in vgraditev cementnega betona C25/30 z dodatki, ki zagotavljajostopnjo kvaliteto betona za stopnjo  izpostavljenosti XC4 in XF2 - temeljna peta;</t>
  </si>
  <si>
    <t>53133*</t>
  </si>
  <si>
    <t>Dobava in vgraditev ojačenega cementnega betona C25/30 z dodatki, ki zagotavljajostopnjo kvaliteto betona za stopnjo  izpostavljenosti XC4, XD3 in XF2 v steno opornega zidu;</t>
  </si>
  <si>
    <t>5.8.1.</t>
  </si>
  <si>
    <t>Skupaj ključavničarska dela in dela v jeklu</t>
  </si>
  <si>
    <t xml:space="preserve">7.                   </t>
  </si>
  <si>
    <t>Oporni zid med km 5+339 in 5+562</t>
  </si>
  <si>
    <t>Opomba!</t>
  </si>
  <si>
    <t>Popis se nanaša na zemeljska in gradbena dela z vsemi spremljočimi deli pri izvedbi kablovoda in kabelske  kanalizacije, ki se bo gradila po izvedbi grobega planuma  gradbene parcele vozišč in internih komunikacij.</t>
  </si>
  <si>
    <t>V enotnih cenah so vključena tudi naslednja dela:</t>
  </si>
  <si>
    <t>Pripravljalna dela in dnevno čiščenje gradbišča, začasna deponija in prevozi, vzdrževanje jarka do položive kablovoda in kabelske  kanalizacije, zavarovanje križanj obstoječih komunalnih vodov, pridobitev prostora za trajno deponiranje materiala od izkopa.</t>
  </si>
  <si>
    <t>Na gradbeni trasi ni izdelna geomehanska raziskava na vrsto in kategorijo zemljišča, v popisu so le ocene. Zato se mora obračun del izvajati na osnovi dejansko opravljenih količin z dejansko kategorijo izkopa zemljišča kar z vpisom v gradbeni dnevnik potrdi nadzorni organ.</t>
  </si>
  <si>
    <t>I.</t>
  </si>
  <si>
    <t>PRIPRAVLJALNA DELA</t>
  </si>
  <si>
    <t>Št.</t>
  </si>
  <si>
    <t>OPIS</t>
  </si>
  <si>
    <t>KOLIČINA</t>
  </si>
  <si>
    <t>CENA/ENOTO</t>
  </si>
  <si>
    <t>SKUPNA CENA</t>
  </si>
  <si>
    <t>(EUR)</t>
  </si>
  <si>
    <t>1./</t>
  </si>
  <si>
    <t>Rušilna, demontažna, postavitvena dela</t>
  </si>
  <si>
    <t>-</t>
  </si>
  <si>
    <t>Postavitev prometne signalizacije.</t>
  </si>
  <si>
    <t>kpl</t>
  </si>
  <si>
    <t>Uporabo dvižne košare, hiapa, dostava drogov.</t>
  </si>
  <si>
    <t>Dostavni prevoz materiala, razvlečenje kabla na kolutih, delo s kamionskim dvigalom do 4.5 T.</t>
  </si>
  <si>
    <t>ocena</t>
  </si>
  <si>
    <t>Postavitev začasnih lesenih prehodov preko izkopanega jarka iz plohov in ograjo iz desk, za prehod do objektov.</t>
  </si>
  <si>
    <t>2./</t>
  </si>
  <si>
    <t>Posnetek izvedenega stanja, tehnična dokunentacija, geodetska dela</t>
  </si>
  <si>
    <t>Obeleženje trase obstoječe javne razsvetljave in energetskih kablov, vodovoda ter kanalizacije in drugih komunalnih naprav.</t>
  </si>
  <si>
    <t>Geodetski posnetek izvedenega stanja po končanih delih.</t>
  </si>
  <si>
    <t>Zakoličba in zavarovanje zakoličbe osi javne razsvetljave, pozicije jaškov, postavitev prečnih profilov iz desk s potrebnimi višinami ter z odstranitvijo po končanih delih z vsemi dodatnimi deli.</t>
  </si>
  <si>
    <t>Izdelava projekta izvedenih del in elaborata izvršilne tehnične dokumentacije prazne kabelske kanalizacije, ki obsega pregledni in podrobni shematski načrt, ter pregledni in podrobni situacijski načrt - osnova izdelan geodetski posnetek.</t>
  </si>
  <si>
    <t>SKUPAJ PRIPRAVLJALNA DELA</t>
  </si>
  <si>
    <t>II.</t>
  </si>
  <si>
    <t>GRADBENA DELA</t>
  </si>
  <si>
    <t>Ročni odkop obstoječih podzemnih instalacij, v zemljišču III. do IV. ktg., na mestih prevezav, križanj in približevanj.</t>
  </si>
  <si>
    <t>Strojni izkop v širokem izkopu z ostalimi komunalnimi vodi povprečne globine  0,8 m in širine dna 0,4 m, z odsekavanjem bočnih sten pod kotom 75°, z nakladanjem izkopa in odvozom na trajno deponijo, ki si jo pridobi izvajalec, vključno s poravnavo dna v projektiranem padcu na točnost ± 3 cm:</t>
  </si>
  <si>
    <t>• izkop v zemljišču III. ktg.</t>
  </si>
  <si>
    <t>• izkop v zemljišču IV. ktg.</t>
  </si>
  <si>
    <t>Dobava in vgrajevanje posteljice  v plasti 10 cm, s peskom – brez ostrih robov, vključno z utrditvijo v projektiranem padcu kab. kanalizacije:</t>
  </si>
  <si>
    <t>• za zaščitno cev: pesek gran. do 16 mm</t>
  </si>
  <si>
    <t>Osnovni zasip in spodbijanje zaščitne cevi v višini 20 cm nad temenom cevi, s peskom gran. do 6 mm, vključno z dobavo peska:</t>
  </si>
  <si>
    <t>Zasip jarka po končanih montažnih delih in osnovnem zasipu zaščitne cevi, z ustreznim tamponskim materialom gran. do 60 mm, z nabijanjem v plasteh po 30 cm do predpisane zbitosti (zbitost min. 97 % po SPP), kar mora izvajalec dokazati z meritvami.</t>
  </si>
  <si>
    <t>Nakladanje in odvoz odvečnega materiala na trajno deponijo, ki si jo pridobi izvajalec.</t>
  </si>
  <si>
    <t>Fino planiranje terena po končanem zasipu jarka, vključno z utrditvijo in oblikovanjem prekopanih brežin ter odstranitvijo površinskega kamenja:</t>
  </si>
  <si>
    <t>• planiranje brez sejanja trave</t>
  </si>
  <si>
    <t>• planiranje s sejanjem trave</t>
  </si>
  <si>
    <t xml:space="preserve">Zaščita z kab. kanalizacijo tangiranih podzemnih komunalnih vodov, po navodilu pooblaščenega predstavnika upravljalca tangiranega voda, ki mora pravilno izvedbo pisno potrditi z vpisom v gradbeni dnevnik, vključno z izdelavo načrta izvedenih del.      </t>
  </si>
  <si>
    <t xml:space="preserve">Obbetoniranje kabelske kanalizacije na prehodih čez cestiščih, dovozih in pri križanju z drugimi vodi. Obbetoniranje se izvede z 10cm podložnim betonom in 20cm prektitjem cevi z betonom MB30. </t>
  </si>
  <si>
    <t>Dobava in polaganje eno-cevne cevi iz gibke PVC cevi  fi 63mm. V dolžinskem metru se upošteva: spuščanje cevi v jarek, uravnavanje cevi po smeri in višini, pripadajoča tesnila in objemke cevi.</t>
  </si>
  <si>
    <t xml:space="preserve">Dobava in polaganje enocevne cevi iz gibke  PVC cevi  fi 110mm pri prehodih čez cestišče. V dolžinskem metru se upošteva: spuščanje cevi v jarek, uravnavanje cevi po smeri in višini, pripadajoča tesnila in objemke cevi. </t>
  </si>
  <si>
    <t xml:space="preserve">Dobava in polaganje enocevne cevi iz gibke  PVC cevi  fi 110mm pri polaganju energetskega kabla do PMO-ja. V dolžinskem metru se upošteva: spuščanje cevi v jarek, uravnavanje cevi po smeri in višini, pripadajoča tesnila in objemke cevi. </t>
  </si>
  <si>
    <t>Izdelava  betonskega  temelja za drog svetilke  iz betonske cevi fi 800 dolžine 1m. V isto cev se zabetonira betonska cev fi 300mm za vstavitev nasadnega drog, katerega se obsipa z finim peskom ali mivko ter zgornji del temelja zabetonira ali asfaltira. Temelj se opremi z odprtinami za uvod zaščitne cevi, ter podložni betonom MB30.</t>
  </si>
  <si>
    <t>Dobava in polaganje ozemljitvenega taku FeZn 25 x 4 mm položen v  plast zemlje gradbenega jareka. V dolžinskem metru so upoštevane še križne sponke.</t>
  </si>
  <si>
    <t xml:space="preserve">Opozorlilni trak </t>
  </si>
  <si>
    <t>III.</t>
  </si>
  <si>
    <t>ELEKTROMONTAŽNA DELA IN OPREMA</t>
  </si>
  <si>
    <t>Kablovod</t>
  </si>
  <si>
    <t>Dobava in uvlečenje kabla NAYY-J 4x16+2,5mm2 v  zaščitno cev fi 50mm.</t>
  </si>
  <si>
    <t>Dobava in uvlečenje kabla E-AY2Y-J 4x70+2,5mm2 v kabelsko kanalizacijo - zaščitno cev.</t>
  </si>
  <si>
    <t>Material za montažna dela</t>
  </si>
  <si>
    <t>Dobava in montaža cestne svetilke in toplocinkanega vsadnega kovinskega droga dolžine 9000 mm nad zemljo  na katerega se vsadi asimetrično sevajoča LED svetilka moči 1x69W, svetlobnega toka 7200 lm, barvna termperatura 4000K, svetlobnega izkoristka 104lm/W. Ohišje svetilke je aluminij, tlačno ulito, prašno premazano v kovinsko sivi barvi (DB 702S). Zaščitna stopnja: IP66,  zaščitni razred II (RII - zaščitno izoliranje). Dopustna okoliška temperatura za zunanja območja uporabe: -35..+50°C. Drog se opremi z razdelilcem za varovalko cev 8.5x31.5 6,3A za kandelaber. Komplet vsebuje še vratca za kandelaber FI-139, vijak za ozemljilo. V notranjosti droga se svetilko ožiči z vodnikom NYY-J 3x2.5mm2.</t>
  </si>
  <si>
    <t>Spoj pcinkanega valjanca na kandelaber, komplet s bimetumensko zaščito.</t>
  </si>
  <si>
    <t>Priklop napajalnega kabla na „CITY LIGHT“, kpl. z spojnimi in drobnimi materialom.</t>
  </si>
  <si>
    <t>Vezava kablov v kandelaberski omarici vključno z drobnim materialom.</t>
  </si>
  <si>
    <t xml:space="preserve">Priklop napajalnega kabla krmilne omare CR v razvodni omari, kpl. z pritrditvenim in drobnim materialom.  </t>
  </si>
  <si>
    <t>Priklop kabelske mreže cestne razsvetljave na krmilno omaro javne razsvetljave, vključno z pritrditvenim in drobnim materialom.</t>
  </si>
  <si>
    <t>ocenjeno ur</t>
  </si>
  <si>
    <t>Priklop energetskega kabla na obstoječi zidni priključni merilni omari kpl z zaključevanjem energetskega voda (kabelčevlji, priklop na zbiralko, ozemljitve)</t>
  </si>
  <si>
    <t>Priklop energetskega kabla na distribucijski del  omare cestne razsvetljave (kabelčevlji, priklop na zbiralko, ozemljitve).</t>
  </si>
  <si>
    <t>Priklop  kabla NYY-J 5x10mm2 v merilni omari za napajanje razdelilca. V kompletu drobni in pritrditveni material (kabelčevli, vijaki…).</t>
  </si>
  <si>
    <t>OJR  tipska omarica.</t>
  </si>
  <si>
    <t xml:space="preserve">Schrack 1000x1000x300mm z tipskim podstavkom 960x100x300: </t>
  </si>
  <si>
    <t>Distribucijski del:</t>
  </si>
  <si>
    <t>dvotarifni števec delovne energije z dajalnikom inpulzov 5-80A 230/400V enakovreden proizvajalecu LANDIS-GYR tip ZMD120ACD4, kom. Modul AD-FX10X00X)</t>
  </si>
  <si>
    <t>kos 1</t>
  </si>
  <si>
    <t>krmilna naprava MTK enekovredna LANDIS-GYR tip RCR1312-3/3</t>
  </si>
  <si>
    <t>varovalčni ločilnik ETI HVL 1 3-p M10-M10</t>
  </si>
  <si>
    <t>zbiralni sistem za dovod/odvod polje do 150mm2 preseka</t>
  </si>
  <si>
    <t>kpl 1</t>
  </si>
  <si>
    <t>varovalčni ločilnik ETI HVL 00 3-p M8-M8</t>
  </si>
  <si>
    <t xml:space="preserve">var. vložek NVgL-gG 3x100A </t>
  </si>
  <si>
    <t xml:space="preserve">var. vložek NVgL-gG 3x20A </t>
  </si>
  <si>
    <t>prenapetostni odvodnik Iskra ZAŠČITA Protec B2S 12.5/320, Razred I, Uc=320V, Up=1,5kV -&gt; In=25kA, Iimp=12.5A, oblike 10/350us</t>
  </si>
  <si>
    <t xml:space="preserve">vrstne sponke, PEN zbiralka, </t>
  </si>
  <si>
    <t xml:space="preserve">kpl </t>
  </si>
  <si>
    <t>Prekrivne plošče, vezni in drobni material</t>
  </si>
  <si>
    <t>tipska ključavnica DES</t>
  </si>
  <si>
    <t>Krmilni del javne razsvetljave:</t>
  </si>
  <si>
    <t>glavno stikalo 40A/3p</t>
  </si>
  <si>
    <t>varovalčno podnožje NV 100A/3</t>
  </si>
  <si>
    <t>kos 3</t>
  </si>
  <si>
    <t>varovalčno podnožje EZN 25</t>
  </si>
  <si>
    <t xml:space="preserve">var. vložek NVgL-gG 1x3x16A </t>
  </si>
  <si>
    <t>kpl 2</t>
  </si>
  <si>
    <t xml:space="preserve">var. vložek NVgL-gG 1x1x6A </t>
  </si>
  <si>
    <t>preklopno stikalo 4G 10-51U</t>
  </si>
  <si>
    <t>Kos 2</t>
  </si>
  <si>
    <t>analogni indikator jakosti osvetlitve enakovreden tip SELTRON HTR 03.3 (fotorele) za samodejno vklapljanje oziroma izklapljanje svetlobnih teles ali drugih naprav v odvisnosti od osvetlitve.</t>
  </si>
  <si>
    <t>programska ura enakovredna tipu ETI SHT-2</t>
  </si>
  <si>
    <t>svetlobno tipalo merilnega območja osvetlitev od 1 do 1000 Lux -ov.</t>
  </si>
  <si>
    <t>kontaktor KN-43</t>
  </si>
  <si>
    <t>vezni in drobni material</t>
  </si>
  <si>
    <t>3./</t>
  </si>
  <si>
    <t>Meritve</t>
  </si>
  <si>
    <t>Meritve upornosti kratkostičnih zank in upornosti ozemljil z merilnim protokolom.</t>
  </si>
  <si>
    <t>Svetlobnotehnične meritve z merilnim protokolom.</t>
  </si>
  <si>
    <t>SKUPAJ ELEKTROMONTAŽNA DELA IN OPREMA</t>
  </si>
  <si>
    <t>REKAPITULACIJA</t>
  </si>
  <si>
    <t>IV.</t>
  </si>
  <si>
    <t>SKUPAJ:</t>
  </si>
  <si>
    <t>SKUPAJ Z DDV</t>
  </si>
  <si>
    <t>Dobava in pritrditev prometnega znaka, podloga iz aluminijaste pločevine, znak z folijo 2. vrste, velikost od 0,11 do 0,20 m2;</t>
  </si>
  <si>
    <t>Nepredvidena dela v teku gradnje   5%</t>
  </si>
  <si>
    <t>Izdelava drenažne plasti iz kamnitega materiala  D 0/125 ali 0/63;</t>
  </si>
  <si>
    <t>Zasip cevi s peščenim matereialom do 30 cm nad temenom vključno z dobavo materiala;</t>
  </si>
  <si>
    <t>Prevoz odvečnega materiala iz izkopov materiala na razdaljo do 10 km;</t>
  </si>
  <si>
    <t>Razprostiranje drugega odvečnega materiala z gradbišča;</t>
  </si>
  <si>
    <t>Izdelava nevezane nosilne plasti enakomerno zrnatega drobljenca iz kamnine D 0/125 ali 0/63 v debelini do 20 cm;</t>
  </si>
  <si>
    <t>Izdelava zgornje nosilne plasti bituminiziranega drobljenca BB AC 8 surf B50/70, A4 v debelini 7 cm na priključkih;</t>
  </si>
  <si>
    <t>Izdelava zgornje nosilne asfaltne plasti BD AC32 base B 50/70, A4 v debelini 8 cm;</t>
  </si>
  <si>
    <t>Izdelava asfaltne mulde iz bitumenskega betona obrabna asfaltna plast iz AC 8 surf B 70/100 A3, debeline 4 cm in bituminiziranega drobljenca asfaltna plast iz AC 32 base B 50/70 A4, debeline 10 cm, na tamponsko podlago, široke 50 cm;</t>
  </si>
  <si>
    <r>
      <t>m</t>
    </r>
    <r>
      <rPr>
        <vertAlign val="superscript"/>
        <sz val="10"/>
        <rFont val="Tahoma"/>
        <family val="2"/>
      </rPr>
      <t>3</t>
    </r>
  </si>
  <si>
    <r>
      <t>Dobava in pritrditev prometnega znaka, podloga iz aluminijaste pločevine, znak z folijo 2. vrste, velikost od 0,21 do 0,40 m</t>
    </r>
    <r>
      <rPr>
        <vertAlign val="superscript"/>
        <sz val="10"/>
        <rFont val="Tahoma"/>
        <family val="2"/>
      </rPr>
      <t>2</t>
    </r>
  </si>
  <si>
    <r>
      <t>Dobava in pritrditev prometnega znaka, podloga iz aluminijaste pločevine, znak z folijo 2. vrste, velikost od 0,71 do 1,00 m</t>
    </r>
    <r>
      <rPr>
        <vertAlign val="superscript"/>
        <sz val="10"/>
        <rFont val="Tahoma"/>
        <family val="2"/>
      </rPr>
      <t>2</t>
    </r>
  </si>
  <si>
    <t xml:space="preserve">Dobava in izdelava zaščitne ograje na opornem zidu. Tipska panelna ograja, plastificirana železna, antracit barve, velikost panelov 2x0,8m (DxŠ) stebrički 4x4x130cm, vgrajeni v oporni zid, premer horizontalne žic 5mm, žica pritrjena s tremi objemkami, kompletna izvedba </t>
  </si>
  <si>
    <t>Izdelava obrabne asfaltne plasti BB AC 8 surf B 70/100, A4, v debelini 30 mm;</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</si>
</sst>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_-* #,##0\ _S_I_T_-;\-* #,##0\ _S_I_T_-;_-* &quot;-&quot;??\ _S_I_T_-;_-@_-"/>
    <numFmt numFmtId="175" formatCode="#,##0.00\ _S_I_T"/>
    <numFmt numFmtId="176" formatCode="d/\ m/"/>
    <numFmt numFmtId="177" formatCode="#,##0.000\ _S_I_T"/>
    <numFmt numFmtId="178" formatCode="#,##0.00\ &quot;€&quot;"/>
    <numFmt numFmtId="179" formatCode="#,##0\ _S_I_T"/>
    <numFmt numFmtId="180" formatCode="&quot;True&quot;;&quot;True&quot;;&quot;False&quot;"/>
    <numFmt numFmtId="181" formatCode="&quot;On&quot;;&quot;On&quot;;&quot;Off&quot;"/>
    <numFmt numFmtId="182" formatCode="0.0"/>
    <numFmt numFmtId="183" formatCode="_-* #,##0.0\ _S_I_T_-;\-* #,##0.0\ _S_I_T_-;_-* &quot;-&quot;??\ _S_I_T_-;_-@_-"/>
    <numFmt numFmtId="184" formatCode="#,##0.0"/>
    <numFmt numFmtId="185" formatCode="#,##0.0\ _S_I_T"/>
    <numFmt numFmtId="186" formatCode="_-* #,##0.000\ _S_I_T_-;\-* #,##0.000\ _S_I_T_-;_-* &quot;-&quot;??\ _S_I_T_-;_-@_-"/>
    <numFmt numFmtId="187" formatCode="_-* #,##0.0000\ _S_I_T_-;\-* #,##0.0000\ _S_I_T_-;_-* &quot;-&quot;??\ _S_I_T_-;_-@_-"/>
    <numFmt numFmtId="188" formatCode="_-* #,##0.00000\ _S_I_T_-;\-* #,##0.00000\ _S_I_T_-;_-* &quot;-&quot;??\ _S_I_T_-;_-@_-"/>
    <numFmt numFmtId="189" formatCode="d/\ mmmm\,\ yyyy"/>
    <numFmt numFmtId="190" formatCode="&quot;$&quot;#,##0_);\(&quot;$&quot;#,##0\)"/>
    <numFmt numFmtId="191" formatCode="&quot;$&quot;#,##0_);[Red]\(&quot;$&quot;#,##0\)"/>
    <numFmt numFmtId="192" formatCode="&quot;$&quot;#,##0.00_);\(&quot;$&quot;#,##0.00\)"/>
    <numFmt numFmtId="193" formatCode="&quot;$&quot;#,##0.00_);[Red]\(&quot;$&quot;#,##0.00\)"/>
    <numFmt numFmtId="194" formatCode="m/d/yy"/>
    <numFmt numFmtId="195" formatCode="d\-mmm\-yy"/>
    <numFmt numFmtId="196" formatCode="d\-mmm"/>
    <numFmt numFmtId="197" formatCode="mmm\-yy"/>
    <numFmt numFmtId="198" formatCode="m/d/yy\ h:mm"/>
    <numFmt numFmtId="199" formatCode="#,##0_);\(#,##0\)"/>
    <numFmt numFmtId="200" formatCode="#,##0_);[Red]\(#,##0\)"/>
    <numFmt numFmtId="201" formatCode="#,##0.00_);\(#,##0.00\)"/>
    <numFmt numFmtId="202" formatCode="#,##0.00_);[Red]\(#,##0.00\)"/>
    <numFmt numFmtId="203" formatCode="_(&quot;$&quot;* #,##0_);_(&quot;$&quot;* \(#,##0\);_(&quot;$&quot;* &quot;-&quot;_);_(@_)"/>
    <numFmt numFmtId="204" formatCode="_(* #,##0_);_(* \(#,##0\);_(* &quot;-&quot;_);_(@_)"/>
    <numFmt numFmtId="205" formatCode="_(&quot;$&quot;* #,##0.00_);_(&quot;$&quot;* \(#,##0.00\);_(&quot;$&quot;* &quot;-&quot;??_);_(@_)"/>
    <numFmt numFmtId="206" formatCode="_(* #,##0.00_);_(* \(#,##0.00\);_(* &quot;-&quot;??_);_(@_)"/>
    <numFmt numFmtId="207" formatCode="#.##0.00"/>
    <numFmt numFmtId="208" formatCode="\2\2"/>
    <numFmt numFmtId="209" formatCode="_-* #,##0.000000\ _S_I_T_-;\-* #,##0.000000\ _S_I_T_-;_-* &quot;-&quot;??\ _S_I_T_-;_-@_-"/>
    <numFmt numFmtId="210" formatCode="#,##0.00\ [$€-42D]"/>
    <numFmt numFmtId="211" formatCode="0.00;[Red]0.00"/>
    <numFmt numFmtId="212" formatCode="0.000"/>
  </numFmts>
  <fonts count="71">
    <font>
      <sz val="10"/>
      <name val="Arial CE"/>
      <family val="0"/>
    </font>
    <font>
      <sz val="10"/>
      <name val="Arial"/>
      <family val="0"/>
    </font>
    <font>
      <b/>
      <u val="single"/>
      <sz val="12"/>
      <color indexed="12"/>
      <name val="SSPalatino"/>
      <family val="0"/>
    </font>
    <font>
      <b/>
      <sz val="12"/>
      <color indexed="8"/>
      <name val="SSPalatino"/>
      <family val="0"/>
    </font>
    <font>
      <b/>
      <u val="single"/>
      <sz val="12"/>
      <color indexed="36"/>
      <name val="SSPalatino"/>
      <family val="0"/>
    </font>
    <font>
      <b/>
      <sz val="10"/>
      <name val="Arial"/>
      <family val="2"/>
    </font>
    <font>
      <b/>
      <u val="single"/>
      <sz val="10"/>
      <name val="Arial"/>
      <family val="2"/>
    </font>
    <font>
      <sz val="11"/>
      <name val="Arial"/>
      <family val="2"/>
    </font>
    <font>
      <sz val="11"/>
      <name val="Arial CE"/>
      <family val="0"/>
    </font>
    <font>
      <b/>
      <sz val="10"/>
      <name val="Arial CE"/>
      <family val="2"/>
    </font>
    <font>
      <b/>
      <sz val="10"/>
      <name val="SSPalatino"/>
      <family val="0"/>
    </font>
    <font>
      <b/>
      <u val="single"/>
      <sz val="10"/>
      <name val="SSPalatino"/>
      <family val="0"/>
    </font>
    <font>
      <b/>
      <sz val="10"/>
      <name val="SL Dutch"/>
      <family val="0"/>
    </font>
    <font>
      <sz val="10"/>
      <name val="SSPalatino"/>
      <family val="0"/>
    </font>
    <font>
      <sz val="10"/>
      <name val="Verdana"/>
      <family val="2"/>
    </font>
    <font>
      <b/>
      <sz val="11"/>
      <name val="Verdana"/>
      <family val="2"/>
    </font>
    <font>
      <b/>
      <sz val="10"/>
      <name val="Verdana"/>
      <family val="2"/>
    </font>
    <font>
      <b/>
      <sz val="11"/>
      <color indexed="8"/>
      <name val="Verdana"/>
      <family val="2"/>
    </font>
    <font>
      <sz val="12"/>
      <name val="Arial CE"/>
      <family val="2"/>
    </font>
    <font>
      <b/>
      <sz val="12"/>
      <name val="Arial CE"/>
      <family val="2"/>
    </font>
    <font>
      <sz val="9"/>
      <name val="Arial CE"/>
      <family val="2"/>
    </font>
    <font>
      <sz val="10"/>
      <color indexed="8"/>
      <name val="Arial"/>
      <family val="2"/>
    </font>
    <font>
      <sz val="10"/>
      <color indexed="8"/>
      <name val="Arial CE"/>
      <family val="2"/>
    </font>
    <font>
      <b/>
      <sz val="10"/>
      <color indexed="8"/>
      <name val="Arial CE"/>
      <family val="2"/>
    </font>
    <font>
      <sz val="16"/>
      <name val="Arial CE"/>
      <family val="2"/>
    </font>
    <font>
      <sz val="12"/>
      <name val="Times New Roman CE"/>
      <family val="1"/>
    </font>
    <font>
      <sz val="11"/>
      <name val="Tahoma"/>
      <family val="2"/>
    </font>
    <font>
      <b/>
      <sz val="11"/>
      <name val="Tahoma"/>
      <family val="2"/>
    </font>
    <font>
      <sz val="8"/>
      <name val="Arial CE"/>
      <family val="0"/>
    </font>
    <font>
      <b/>
      <sz val="12"/>
      <name val="Verdana"/>
      <family val="2"/>
    </font>
    <font>
      <sz val="10"/>
      <name val="Tahoma"/>
      <family val="2"/>
    </font>
    <font>
      <b/>
      <sz val="12"/>
      <name val="Tahoma"/>
      <family val="2"/>
    </font>
    <font>
      <b/>
      <sz val="10"/>
      <name val="Tahoma"/>
      <family val="2"/>
    </font>
    <font>
      <b/>
      <u val="single"/>
      <sz val="10"/>
      <name val="Tahoma"/>
      <family val="2"/>
    </font>
    <font>
      <b/>
      <u val="single"/>
      <sz val="11"/>
      <name val="Tahoma"/>
      <family val="2"/>
    </font>
    <font>
      <vertAlign val="superscript"/>
      <sz val="10"/>
      <name val="Tahoma"/>
      <family val="2"/>
    </font>
    <font>
      <b/>
      <u val="single"/>
      <sz val="12"/>
      <name val="Tahoma"/>
      <family val="2"/>
    </font>
    <font>
      <sz val="11"/>
      <color indexed="8"/>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9"/>
      <name val="Calibri"/>
      <family val="2"/>
    </font>
    <font>
      <sz val="11"/>
      <color indexed="10"/>
      <name val="Calibri"/>
      <family val="2"/>
    </font>
    <font>
      <i/>
      <sz val="11"/>
      <color indexed="23"/>
      <name val="Calibri"/>
      <family val="2"/>
    </font>
    <font>
      <b/>
      <sz val="11"/>
      <color indexed="9"/>
      <name val="Calibri"/>
      <family val="2"/>
    </font>
    <font>
      <b/>
      <sz val="11"/>
      <color indexed="10"/>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gray0625"/>
    </fill>
  </fills>
  <borders count="2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color indexed="63"/>
      </right>
      <top style="thin">
        <color indexed="8"/>
      </top>
      <bottom style="double">
        <color indexed="8"/>
      </bottom>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thin"/>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171" fontId="1" fillId="0" borderId="0" applyFont="0" applyFill="0" applyBorder="0" applyAlignment="0" applyProtection="0"/>
    <xf numFmtId="170" fontId="1" fillId="0" borderId="0" applyFont="0" applyFill="0" applyBorder="0" applyAlignment="0" applyProtection="0"/>
    <xf numFmtId="0" fontId="56" fillId="20" borderId="0" applyNumberFormat="0" applyBorder="0" applyAlignment="0" applyProtection="0"/>
    <xf numFmtId="0" fontId="2" fillId="0" borderId="0" applyNumberFormat="0" applyFill="0" applyBorder="0" applyAlignment="0" applyProtection="0"/>
    <xf numFmtId="0" fontId="57" fillId="21" borderId="1" applyNumberFormat="0" applyAlignment="0" applyProtection="0"/>
    <xf numFmtId="0" fontId="58" fillId="0" borderId="0" applyNumberFormat="0" applyFill="0" applyBorder="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0" fontId="3" fillId="0" borderId="0">
      <alignment/>
      <protection/>
    </xf>
    <xf numFmtId="0" fontId="3" fillId="0" borderId="0" applyFill="0" applyBorder="0" applyProtection="0">
      <alignment/>
    </xf>
    <xf numFmtId="0" fontId="3" fillId="0" borderId="0" applyFill="0" applyBorder="0" applyProtection="0">
      <alignment/>
    </xf>
    <xf numFmtId="0" fontId="62" fillId="22" borderId="0" applyNumberFormat="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65" fillId="0" borderId="6" applyNumberFormat="0" applyFill="0" applyAlignment="0" applyProtection="0"/>
    <xf numFmtId="0" fontId="66" fillId="30" borderId="7" applyNumberFormat="0" applyAlignment="0" applyProtection="0"/>
    <xf numFmtId="0" fontId="67" fillId="21" borderId="8" applyNumberFormat="0" applyAlignment="0" applyProtection="0"/>
    <xf numFmtId="0" fontId="68"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9" fillId="32" borderId="8" applyNumberFormat="0" applyAlignment="0" applyProtection="0"/>
    <xf numFmtId="0" fontId="70" fillId="0" borderId="9" applyNumberFormat="0" applyFill="0" applyAlignment="0" applyProtection="0"/>
  </cellStyleXfs>
  <cellXfs count="451">
    <xf numFmtId="0" fontId="0" fillId="0" borderId="0" xfId="0" applyAlignment="1">
      <alignment/>
    </xf>
    <xf numFmtId="0" fontId="1" fillId="0" borderId="0" xfId="0" applyFont="1" applyAlignment="1">
      <alignment/>
    </xf>
    <xf numFmtId="4" fontId="1" fillId="0" borderId="0" xfId="44" applyNumberFormat="1" applyFont="1" applyFill="1" applyBorder="1" applyAlignment="1">
      <alignment horizontal="right" vertical="top"/>
    </xf>
    <xf numFmtId="0" fontId="8" fillId="0" borderId="0" xfId="0" applyFont="1" applyAlignment="1">
      <alignment/>
    </xf>
    <xf numFmtId="0" fontId="0" fillId="0" borderId="0" xfId="0" applyNumberFormat="1" applyAlignment="1">
      <alignment/>
    </xf>
    <xf numFmtId="0" fontId="0" fillId="0" borderId="0" xfId="0" applyBorder="1" applyAlignment="1">
      <alignment/>
    </xf>
    <xf numFmtId="4" fontId="0" fillId="0" borderId="0" xfId="0" applyNumberFormat="1" applyBorder="1" applyAlignment="1">
      <alignment/>
    </xf>
    <xf numFmtId="0" fontId="0" fillId="0" borderId="0" xfId="0" applyFont="1" applyAlignment="1">
      <alignment/>
    </xf>
    <xf numFmtId="4" fontId="1" fillId="0" borderId="0" xfId="45" applyNumberFormat="1" applyFont="1" applyFill="1" applyBorder="1" applyAlignment="1">
      <alignment horizontal="left" vertical="top" wrapText="1"/>
    </xf>
    <xf numFmtId="4" fontId="1" fillId="0" borderId="0" xfId="45" applyNumberFormat="1" applyFont="1" applyFill="1" applyBorder="1" applyAlignment="1">
      <alignment horizontal="center" vertical="top"/>
    </xf>
    <xf numFmtId="0" fontId="5" fillId="0" borderId="0" xfId="45" applyFont="1" applyFill="1" applyBorder="1" applyAlignment="1">
      <alignment vertical="top"/>
    </xf>
    <xf numFmtId="0" fontId="10" fillId="0" borderId="0" xfId="45" applyFont="1" applyFill="1" applyBorder="1" applyAlignment="1">
      <alignment vertical="top"/>
    </xf>
    <xf numFmtId="0" fontId="6" fillId="0" borderId="0" xfId="45" applyFont="1" applyFill="1" applyBorder="1" applyAlignment="1">
      <alignment vertical="top"/>
    </xf>
    <xf numFmtId="0" fontId="11" fillId="0" borderId="0" xfId="45" applyFont="1" applyFill="1" applyBorder="1" applyAlignment="1">
      <alignment vertical="top"/>
    </xf>
    <xf numFmtId="4" fontId="5" fillId="0" borderId="0" xfId="45" applyNumberFormat="1" applyFont="1" applyFill="1" applyBorder="1" applyAlignment="1">
      <alignment vertical="top"/>
    </xf>
    <xf numFmtId="4" fontId="5" fillId="0" borderId="0" xfId="45" applyNumberFormat="1" applyFont="1" applyFill="1" applyBorder="1" applyAlignment="1">
      <alignment horizontal="center" vertical="top"/>
    </xf>
    <xf numFmtId="0" fontId="1" fillId="0" borderId="0" xfId="45" applyFont="1" applyFill="1" applyBorder="1" applyAlignment="1">
      <alignment horizontal="left" vertical="top" wrapText="1"/>
    </xf>
    <xf numFmtId="0" fontId="6" fillId="0" borderId="0" xfId="43" applyFont="1" applyFill="1" applyBorder="1" applyAlignment="1">
      <alignment horizontal="center" vertical="top"/>
      <protection/>
    </xf>
    <xf numFmtId="0" fontId="6" fillId="0" borderId="0" xfId="43" applyFont="1" applyFill="1" applyBorder="1" applyAlignment="1">
      <alignment horizontal="left" vertical="top"/>
      <protection/>
    </xf>
    <xf numFmtId="0" fontId="6" fillId="0" borderId="0" xfId="43" applyFont="1" applyFill="1" applyBorder="1" applyAlignment="1">
      <alignment vertical="top"/>
      <protection/>
    </xf>
    <xf numFmtId="0" fontId="11" fillId="0" borderId="0" xfId="43" applyFont="1" applyFill="1" applyBorder="1" applyAlignment="1">
      <alignment vertical="top"/>
      <protection/>
    </xf>
    <xf numFmtId="0" fontId="5" fillId="0" borderId="0" xfId="43" applyFont="1" applyFill="1" applyBorder="1" applyAlignment="1">
      <alignment horizontal="center" vertical="top"/>
      <protection/>
    </xf>
    <xf numFmtId="0" fontId="5" fillId="0" borderId="0" xfId="43" applyFont="1" applyFill="1" applyBorder="1" applyAlignment="1">
      <alignment horizontal="left" vertical="top"/>
      <protection/>
    </xf>
    <xf numFmtId="0" fontId="5" fillId="0" borderId="0" xfId="43" applyFont="1" applyFill="1" applyBorder="1" applyAlignment="1">
      <alignment vertical="top"/>
      <protection/>
    </xf>
    <xf numFmtId="0" fontId="10" fillId="0" borderId="0" xfId="43" applyFont="1" applyFill="1" applyBorder="1" applyAlignment="1">
      <alignment vertical="top"/>
      <protection/>
    </xf>
    <xf numFmtId="0" fontId="1" fillId="0" borderId="0" xfId="44" applyFont="1" applyAlignment="1">
      <alignment horizontal="left" vertical="top" wrapText="1"/>
    </xf>
    <xf numFmtId="2" fontId="1" fillId="0" borderId="0" xfId="45" applyNumberFormat="1" applyFont="1" applyFill="1" applyBorder="1" applyAlignment="1">
      <alignment horizontal="center" vertical="top"/>
    </xf>
    <xf numFmtId="14" fontId="5" fillId="0" borderId="0" xfId="43" applyNumberFormat="1" applyFont="1" applyFill="1" applyBorder="1" applyAlignment="1">
      <alignment horizontal="left" vertical="top"/>
      <protection/>
    </xf>
    <xf numFmtId="1" fontId="5" fillId="0" borderId="0" xfId="45" applyNumberFormat="1" applyFont="1" applyFill="1" applyBorder="1" applyAlignment="1">
      <alignment horizontal="left" vertical="top" wrapText="1"/>
    </xf>
    <xf numFmtId="2" fontId="1" fillId="0" borderId="0" xfId="45" applyNumberFormat="1" applyFont="1" applyFill="1" applyBorder="1" applyAlignment="1">
      <alignment horizontal="center" vertical="top"/>
    </xf>
    <xf numFmtId="0" fontId="5" fillId="0" borderId="0" xfId="45" applyFont="1" applyFill="1" applyBorder="1" applyAlignment="1">
      <alignment horizontal="left" vertical="top" wrapText="1"/>
    </xf>
    <xf numFmtId="4" fontId="1" fillId="0" borderId="0" xfId="45" applyNumberFormat="1" applyFont="1" applyFill="1" applyBorder="1" applyAlignment="1">
      <alignment vertical="top"/>
    </xf>
    <xf numFmtId="2" fontId="5" fillId="0" borderId="0" xfId="45" applyNumberFormat="1" applyFont="1" applyFill="1" applyBorder="1" applyAlignment="1">
      <alignment horizontal="center" vertical="top"/>
    </xf>
    <xf numFmtId="176" fontId="5" fillId="0" borderId="0" xfId="43" applyNumberFormat="1" applyFont="1" applyFill="1" applyBorder="1" applyAlignment="1">
      <alignment horizontal="left" vertical="top"/>
      <protection/>
    </xf>
    <xf numFmtId="0" fontId="12" fillId="0" borderId="0" xfId="45" applyFont="1" applyFill="1" applyBorder="1" applyAlignment="1">
      <alignment vertical="top"/>
    </xf>
    <xf numFmtId="4" fontId="5" fillId="0" borderId="0" xfId="45" applyNumberFormat="1" applyFont="1" applyFill="1" applyBorder="1" applyAlignment="1">
      <alignment horizontal="left" vertical="top" wrapText="1"/>
    </xf>
    <xf numFmtId="4" fontId="1" fillId="0" borderId="0" xfId="45" applyNumberFormat="1" applyFont="1" applyFill="1" applyBorder="1" applyAlignment="1">
      <alignment horizontal="center" vertical="top"/>
    </xf>
    <xf numFmtId="16" fontId="6" fillId="0" borderId="0" xfId="43" applyNumberFormat="1" applyFont="1" applyFill="1" applyBorder="1" applyAlignment="1">
      <alignment horizontal="left" vertical="top"/>
      <protection/>
    </xf>
    <xf numFmtId="0" fontId="1" fillId="0" borderId="0" xfId="45" applyFont="1" applyFill="1" applyBorder="1" applyAlignment="1">
      <alignment horizontal="left" vertical="top" wrapText="1"/>
    </xf>
    <xf numFmtId="0" fontId="1" fillId="0" borderId="0" xfId="45" applyFont="1" applyFill="1" applyBorder="1" applyAlignment="1">
      <alignment vertical="top"/>
    </xf>
    <xf numFmtId="0" fontId="13" fillId="0" borderId="0" xfId="45" applyFont="1" applyFill="1" applyBorder="1" applyAlignment="1">
      <alignment vertical="top"/>
    </xf>
    <xf numFmtId="16" fontId="5" fillId="0" borderId="0" xfId="43" applyNumberFormat="1" applyFont="1" applyFill="1" applyAlignment="1">
      <alignment horizontal="left" vertical="top"/>
      <protection/>
    </xf>
    <xf numFmtId="16" fontId="5" fillId="0" borderId="0" xfId="43" applyNumberFormat="1" applyFont="1" applyFill="1" applyBorder="1" applyAlignment="1">
      <alignment horizontal="left" vertical="top"/>
      <protection/>
    </xf>
    <xf numFmtId="0" fontId="6" fillId="0" borderId="0" xfId="45" applyFont="1" applyFill="1" applyBorder="1" applyAlignment="1">
      <alignment horizontal="left" vertical="top" wrapText="1"/>
    </xf>
    <xf numFmtId="4" fontId="5" fillId="0" borderId="0" xfId="45" applyNumberFormat="1" applyFont="1" applyFill="1" applyAlignment="1">
      <alignment horizontal="center" vertical="top"/>
    </xf>
    <xf numFmtId="0" fontId="5" fillId="0" borderId="0" xfId="45" applyFont="1" applyFill="1" applyAlignment="1">
      <alignment vertical="top"/>
    </xf>
    <xf numFmtId="0" fontId="10" fillId="0" borderId="0" xfId="45" applyFont="1" applyFill="1" applyAlignment="1">
      <alignment vertical="top"/>
    </xf>
    <xf numFmtId="4" fontId="5" fillId="0" borderId="0" xfId="45" applyNumberFormat="1" applyFont="1" applyFill="1" applyBorder="1" applyAlignment="1">
      <alignment horizontal="center" vertical="top"/>
    </xf>
    <xf numFmtId="0" fontId="5" fillId="0" borderId="0" xfId="45" applyFont="1" applyFill="1" applyBorder="1" applyAlignment="1">
      <alignment horizontal="left" vertical="top" wrapText="1"/>
    </xf>
    <xf numFmtId="4" fontId="1" fillId="0" borderId="0" xfId="45" applyNumberFormat="1" applyFont="1" applyFill="1" applyBorder="1" applyAlignment="1">
      <alignment horizontal="center"/>
    </xf>
    <xf numFmtId="4" fontId="1" fillId="0" borderId="0" xfId="45" applyNumberFormat="1" applyFont="1" applyFill="1" applyBorder="1">
      <alignment/>
    </xf>
    <xf numFmtId="0" fontId="5" fillId="0" borderId="0" xfId="45" applyFont="1" applyFill="1" applyBorder="1">
      <alignment/>
    </xf>
    <xf numFmtId="0" fontId="10" fillId="0" borderId="0" xfId="45" applyFont="1" applyFill="1" applyBorder="1">
      <alignment/>
    </xf>
    <xf numFmtId="4" fontId="5" fillId="0" borderId="0" xfId="45" applyNumberFormat="1" applyFont="1" applyFill="1" applyBorder="1" applyAlignment="1">
      <alignment horizontal="center"/>
    </xf>
    <xf numFmtId="0" fontId="1" fillId="0" borderId="0" xfId="0" applyFont="1" applyAlignment="1">
      <alignment horizontal="left" vertical="top" wrapText="1"/>
    </xf>
    <xf numFmtId="0" fontId="0" fillId="0" borderId="0" xfId="0" applyFill="1" applyAlignment="1">
      <alignment/>
    </xf>
    <xf numFmtId="0" fontId="1" fillId="0" borderId="0" xfId="0" applyFont="1" applyAlignment="1">
      <alignment horizontal="center" vertical="top" wrapText="1"/>
    </xf>
    <xf numFmtId="0" fontId="1" fillId="0" borderId="0" xfId="0" applyFont="1" applyAlignment="1">
      <alignment horizontal="justify" vertical="top" wrapText="1"/>
    </xf>
    <xf numFmtId="0" fontId="17" fillId="0" borderId="0" xfId="0" applyFont="1" applyAlignment="1">
      <alignment/>
    </xf>
    <xf numFmtId="0" fontId="18" fillId="0" borderId="0" xfId="0" applyFont="1" applyAlignment="1">
      <alignment/>
    </xf>
    <xf numFmtId="1" fontId="18" fillId="0" borderId="0" xfId="0" applyNumberFormat="1" applyFont="1" applyAlignment="1">
      <alignment horizontal="left"/>
    </xf>
    <xf numFmtId="4" fontId="18" fillId="0" borderId="0" xfId="0" applyNumberFormat="1" applyFont="1" applyAlignment="1">
      <alignment/>
    </xf>
    <xf numFmtId="0" fontId="18" fillId="0" borderId="0" xfId="0" applyFont="1" applyAlignment="1">
      <alignment horizontal="right"/>
    </xf>
    <xf numFmtId="0" fontId="19" fillId="0" borderId="0" xfId="0" applyFont="1" applyAlignment="1">
      <alignment horizontal="center"/>
    </xf>
    <xf numFmtId="0" fontId="19" fillId="0" borderId="0" xfId="0" applyFont="1" applyAlignment="1">
      <alignment/>
    </xf>
    <xf numFmtId="0" fontId="19" fillId="0" borderId="0" xfId="0" applyFont="1" applyAlignment="1">
      <alignment horizontal="left"/>
    </xf>
    <xf numFmtId="0" fontId="19" fillId="0" borderId="0" xfId="0" applyFont="1" applyAlignment="1">
      <alignment horizontal="justify"/>
    </xf>
    <xf numFmtId="0" fontId="19" fillId="0" borderId="0" xfId="0" applyFont="1" applyAlignment="1">
      <alignment horizontal="justify" wrapText="1"/>
    </xf>
    <xf numFmtId="0" fontId="0" fillId="0" borderId="0" xfId="0" applyFont="1" applyBorder="1" applyAlignment="1">
      <alignment horizontal="justify"/>
    </xf>
    <xf numFmtId="0" fontId="0" fillId="0" borderId="0" xfId="0" applyFont="1" applyAlignment="1">
      <alignment horizontal="justify"/>
    </xf>
    <xf numFmtId="0" fontId="0" fillId="0" borderId="0" xfId="0" applyFont="1" applyAlignment="1">
      <alignment horizontal="left"/>
    </xf>
    <xf numFmtId="0" fontId="0" fillId="0" borderId="0" xfId="0" applyFont="1" applyAlignment="1">
      <alignment horizontal="justify" wrapText="1"/>
    </xf>
    <xf numFmtId="0" fontId="0" fillId="0" borderId="0" xfId="0" applyFont="1" applyAlignment="1">
      <alignment horizontal="center"/>
    </xf>
    <xf numFmtId="0" fontId="9" fillId="0" borderId="0" xfId="0" applyFont="1" applyBorder="1" applyAlignment="1">
      <alignment horizontal="left"/>
    </xf>
    <xf numFmtId="0" fontId="9" fillId="0" borderId="0" xfId="0" applyFont="1" applyAlignment="1">
      <alignment horizontal="center"/>
    </xf>
    <xf numFmtId="0" fontId="20" fillId="0" borderId="10" xfId="0" applyFont="1" applyBorder="1" applyAlignment="1">
      <alignment horizontal="center"/>
    </xf>
    <xf numFmtId="0" fontId="20" fillId="0" borderId="11" xfId="0" applyFont="1" applyBorder="1" applyAlignment="1">
      <alignment horizontal="justify"/>
    </xf>
    <xf numFmtId="0" fontId="20" fillId="0" borderId="11" xfId="0" applyFont="1" applyBorder="1" applyAlignment="1">
      <alignment horizontal="center"/>
    </xf>
    <xf numFmtId="0" fontId="20" fillId="0" borderId="12" xfId="0" applyFont="1" applyBorder="1" applyAlignment="1">
      <alignment horizontal="right"/>
    </xf>
    <xf numFmtId="0" fontId="20" fillId="0" borderId="13" xfId="0" applyFont="1" applyBorder="1" applyAlignment="1">
      <alignment horizontal="justify"/>
    </xf>
    <xf numFmtId="0" fontId="9" fillId="0" borderId="0" xfId="0" applyFont="1" applyAlignment="1">
      <alignment horizontal="left"/>
    </xf>
    <xf numFmtId="0" fontId="0" fillId="0" borderId="0" xfId="0" applyFont="1" applyAlignment="1">
      <alignment horizontal="right"/>
    </xf>
    <xf numFmtId="0" fontId="0" fillId="0" borderId="0" xfId="0" applyFont="1" applyAlignment="1">
      <alignment/>
    </xf>
    <xf numFmtId="1" fontId="0" fillId="0" borderId="0" xfId="0" applyNumberFormat="1" applyFont="1" applyAlignment="1">
      <alignment horizontal="left"/>
    </xf>
    <xf numFmtId="4" fontId="0" fillId="0" borderId="0" xfId="0" applyNumberFormat="1" applyFont="1" applyAlignment="1">
      <alignment/>
    </xf>
    <xf numFmtId="0" fontId="0" fillId="0" borderId="0" xfId="0" applyFont="1" applyAlignment="1">
      <alignment horizontal="right" vertical="top"/>
    </xf>
    <xf numFmtId="1" fontId="0" fillId="0" borderId="0" xfId="0" applyNumberFormat="1" applyFont="1" applyBorder="1" applyAlignment="1">
      <alignment/>
    </xf>
    <xf numFmtId="0" fontId="9" fillId="0" borderId="14" xfId="0" applyFont="1" applyBorder="1" applyAlignment="1">
      <alignment vertical="center"/>
    </xf>
    <xf numFmtId="1" fontId="9" fillId="0" borderId="14" xfId="0" applyNumberFormat="1" applyFont="1" applyBorder="1" applyAlignment="1">
      <alignment horizontal="justify" vertical="center" wrapText="1"/>
    </xf>
    <xf numFmtId="0" fontId="9" fillId="0" borderId="0" xfId="0" applyFont="1" applyBorder="1" applyAlignment="1">
      <alignment horizontal="left" vertical="center" wrapText="1"/>
    </xf>
    <xf numFmtId="0" fontId="9" fillId="0" borderId="0" xfId="0" applyFont="1" applyBorder="1" applyAlignment="1">
      <alignment vertical="center"/>
    </xf>
    <xf numFmtId="1" fontId="9" fillId="0" borderId="0" xfId="0" applyNumberFormat="1" applyFont="1" applyBorder="1" applyAlignment="1">
      <alignment horizontal="justify" vertical="center" wrapText="1"/>
    </xf>
    <xf numFmtId="0" fontId="29" fillId="0" borderId="0" xfId="0" applyFont="1" applyBorder="1" applyAlignment="1">
      <alignment/>
    </xf>
    <xf numFmtId="0" fontId="15" fillId="0" borderId="0" xfId="0" applyFont="1" applyBorder="1" applyAlignment="1">
      <alignment horizontal="center"/>
    </xf>
    <xf numFmtId="4" fontId="0" fillId="0" borderId="0" xfId="0" applyNumberFormat="1" applyFont="1" applyBorder="1" applyAlignment="1">
      <alignment horizontal="center"/>
    </xf>
    <xf numFmtId="0" fontId="22" fillId="0" borderId="0" xfId="0" applyFont="1" applyAlignment="1">
      <alignment horizontal="right" vertical="top"/>
    </xf>
    <xf numFmtId="0" fontId="22" fillId="0" borderId="0" xfId="0" applyFont="1" applyAlignment="1">
      <alignment horizontal="center"/>
    </xf>
    <xf numFmtId="0" fontId="23" fillId="0" borderId="0" xfId="0" applyFont="1" applyAlignment="1">
      <alignment horizontal="center"/>
    </xf>
    <xf numFmtId="0" fontId="22" fillId="0" borderId="0" xfId="0" applyFont="1" applyAlignment="1">
      <alignment horizontal="right"/>
    </xf>
    <xf numFmtId="0" fontId="22" fillId="0" borderId="0" xfId="0" applyFont="1" applyAlignment="1">
      <alignment/>
    </xf>
    <xf numFmtId="1" fontId="22" fillId="0" borderId="0" xfId="0" applyNumberFormat="1" applyFont="1" applyAlignment="1">
      <alignment horizontal="left"/>
    </xf>
    <xf numFmtId="0" fontId="0" fillId="0" borderId="0" xfId="0" applyFont="1" applyAlignment="1">
      <alignment horizontal="center" vertical="top"/>
    </xf>
    <xf numFmtId="0" fontId="9" fillId="0" borderId="0" xfId="0" applyFont="1" applyAlignment="1">
      <alignment horizontal="center" vertical="top"/>
    </xf>
    <xf numFmtId="0" fontId="0" fillId="0" borderId="0" xfId="0" applyNumberFormat="1" applyFont="1" applyAlignment="1">
      <alignment horizontal="justify"/>
    </xf>
    <xf numFmtId="0" fontId="9" fillId="0" borderId="0" xfId="0" applyFont="1" applyAlignment="1">
      <alignment/>
    </xf>
    <xf numFmtId="0" fontId="7" fillId="0" borderId="0" xfId="0" applyFont="1" applyAlignment="1">
      <alignment/>
    </xf>
    <xf numFmtId="0" fontId="0" fillId="0" borderId="15" xfId="0" applyFont="1" applyBorder="1" applyAlignment="1">
      <alignment/>
    </xf>
    <xf numFmtId="0" fontId="18" fillId="0" borderId="15" xfId="0" applyFont="1" applyBorder="1" applyAlignment="1">
      <alignment/>
    </xf>
    <xf numFmtId="9" fontId="0" fillId="0" borderId="15" xfId="0" applyNumberFormat="1" applyFont="1" applyBorder="1" applyAlignment="1">
      <alignment horizontal="center"/>
    </xf>
    <xf numFmtId="0" fontId="18" fillId="0" borderId="0" xfId="0" applyFont="1" applyAlignment="1">
      <alignment horizontal="center"/>
    </xf>
    <xf numFmtId="4" fontId="18" fillId="0" borderId="0" xfId="0" applyNumberFormat="1" applyFont="1" applyAlignment="1">
      <alignment horizontal="center"/>
    </xf>
    <xf numFmtId="0" fontId="18" fillId="0" borderId="0" xfId="0" applyFont="1" applyBorder="1" applyAlignment="1">
      <alignment/>
    </xf>
    <xf numFmtId="0" fontId="18" fillId="0" borderId="16" xfId="0" applyFont="1" applyBorder="1" applyAlignment="1">
      <alignment/>
    </xf>
    <xf numFmtId="4" fontId="25" fillId="0" borderId="16" xfId="0" applyNumberFormat="1" applyFont="1" applyBorder="1" applyAlignment="1">
      <alignment/>
    </xf>
    <xf numFmtId="0" fontId="18" fillId="0" borderId="13" xfId="0" applyFont="1" applyBorder="1" applyAlignment="1">
      <alignment/>
    </xf>
    <xf numFmtId="0" fontId="19" fillId="0" borderId="0" xfId="0" applyFont="1" applyBorder="1" applyAlignment="1">
      <alignment/>
    </xf>
    <xf numFmtId="4" fontId="19" fillId="0" borderId="0" xfId="0" applyNumberFormat="1" applyFont="1" applyBorder="1" applyAlignment="1">
      <alignment/>
    </xf>
    <xf numFmtId="0" fontId="26" fillId="0" borderId="0" xfId="0" applyFont="1" applyAlignment="1">
      <alignment/>
    </xf>
    <xf numFmtId="0" fontId="14" fillId="0" borderId="0" xfId="0" applyFont="1" applyAlignment="1">
      <alignment/>
    </xf>
    <xf numFmtId="0" fontId="29" fillId="0" borderId="0" xfId="0" applyFont="1" applyAlignment="1">
      <alignment/>
    </xf>
    <xf numFmtId="0" fontId="14" fillId="0" borderId="0" xfId="0" applyFont="1" applyBorder="1" applyAlignment="1">
      <alignment/>
    </xf>
    <xf numFmtId="0" fontId="15" fillId="0" borderId="0" xfId="0" applyFont="1" applyBorder="1" applyAlignment="1">
      <alignment/>
    </xf>
    <xf numFmtId="4" fontId="16" fillId="0" borderId="0" xfId="0" applyNumberFormat="1" applyFont="1" applyBorder="1" applyAlignment="1">
      <alignment/>
    </xf>
    <xf numFmtId="4" fontId="17" fillId="0" borderId="0" xfId="0" applyNumberFormat="1" applyFont="1" applyBorder="1" applyAlignment="1">
      <alignment/>
    </xf>
    <xf numFmtId="178" fontId="14" fillId="0" borderId="0" xfId="0" applyNumberFormat="1" applyFont="1" applyBorder="1" applyAlignment="1">
      <alignment/>
    </xf>
    <xf numFmtId="4" fontId="15" fillId="0" borderId="0" xfId="0" applyNumberFormat="1" applyFont="1" applyBorder="1" applyAlignment="1">
      <alignment/>
    </xf>
    <xf numFmtId="0" fontId="17" fillId="0" borderId="0" xfId="0" applyFont="1" applyBorder="1" applyAlignment="1">
      <alignment/>
    </xf>
    <xf numFmtId="4" fontId="17" fillId="0" borderId="0" xfId="0" applyNumberFormat="1" applyFont="1" applyAlignment="1">
      <alignment/>
    </xf>
    <xf numFmtId="178" fontId="14" fillId="0" borderId="0" xfId="0" applyNumberFormat="1" applyFont="1" applyAlignment="1">
      <alignment/>
    </xf>
    <xf numFmtId="4" fontId="14" fillId="0" borderId="0" xfId="0" applyNumberFormat="1" applyFont="1" applyBorder="1" applyAlignment="1">
      <alignment/>
    </xf>
    <xf numFmtId="0" fontId="30" fillId="0" borderId="0" xfId="0" applyFont="1" applyAlignment="1">
      <alignment/>
    </xf>
    <xf numFmtId="0" fontId="31" fillId="0" borderId="0" xfId="0" applyFont="1" applyAlignment="1">
      <alignment/>
    </xf>
    <xf numFmtId="0" fontId="27" fillId="0" borderId="0" xfId="0" applyFont="1" applyAlignment="1">
      <alignment horizontal="center"/>
    </xf>
    <xf numFmtId="4" fontId="27" fillId="0" borderId="0" xfId="0" applyNumberFormat="1" applyFont="1" applyAlignment="1">
      <alignment/>
    </xf>
    <xf numFmtId="4" fontId="26" fillId="0" borderId="0" xfId="44" applyNumberFormat="1" applyFont="1" applyFill="1" applyBorder="1" applyAlignment="1">
      <alignment horizontal="left" vertical="top" wrapText="1"/>
    </xf>
    <xf numFmtId="0" fontId="32" fillId="0" borderId="0" xfId="44" applyNumberFormat="1" applyFont="1" applyFill="1" applyBorder="1" applyAlignment="1">
      <alignment vertical="top" wrapText="1"/>
    </xf>
    <xf numFmtId="4" fontId="30" fillId="0" borderId="0" xfId="44" applyNumberFormat="1" applyFont="1" applyFill="1" applyBorder="1" applyAlignment="1">
      <alignment horizontal="left" vertical="top" wrapText="1"/>
    </xf>
    <xf numFmtId="174" fontId="30" fillId="0" borderId="0" xfId="64" applyNumberFormat="1" applyFont="1" applyFill="1" applyBorder="1" applyAlignment="1">
      <alignment horizontal="center" vertical="top"/>
    </xf>
    <xf numFmtId="4" fontId="27" fillId="0" borderId="0" xfId="44" applyNumberFormat="1" applyFont="1" applyFill="1" applyBorder="1" applyAlignment="1">
      <alignment horizontal="left" vertical="top" wrapText="1"/>
    </xf>
    <xf numFmtId="0" fontId="33" fillId="0" borderId="0" xfId="44" applyNumberFormat="1" applyFont="1" applyFill="1" applyBorder="1" applyAlignment="1">
      <alignment vertical="top" wrapText="1"/>
    </xf>
    <xf numFmtId="4" fontId="34" fillId="0" borderId="0" xfId="44" applyNumberFormat="1" applyFont="1" applyFill="1" applyBorder="1" applyAlignment="1">
      <alignment vertical="top"/>
    </xf>
    <xf numFmtId="174" fontId="33" fillId="0" borderId="0" xfId="64" applyNumberFormat="1" applyFont="1" applyFill="1" applyBorder="1" applyAlignment="1">
      <alignment horizontal="center" vertical="top"/>
    </xf>
    <xf numFmtId="4" fontId="32" fillId="0" borderId="0" xfId="44" applyNumberFormat="1" applyFont="1" applyFill="1" applyBorder="1" applyAlignment="1">
      <alignment vertical="top"/>
    </xf>
    <xf numFmtId="174" fontId="32" fillId="0" borderId="0" xfId="64" applyNumberFormat="1" applyFont="1" applyFill="1" applyBorder="1" applyAlignment="1">
      <alignment horizontal="center" vertical="top"/>
    </xf>
    <xf numFmtId="0" fontId="27" fillId="0" borderId="0" xfId="44" applyNumberFormat="1" applyFont="1" applyFill="1" applyBorder="1" applyAlignment="1">
      <alignment vertical="top" wrapText="1"/>
    </xf>
    <xf numFmtId="174" fontId="26" fillId="0" borderId="0" xfId="64" applyNumberFormat="1" applyFont="1" applyFill="1" applyBorder="1" applyAlignment="1">
      <alignment horizontal="center" vertical="top"/>
    </xf>
    <xf numFmtId="0" fontId="27" fillId="0" borderId="0" xfId="44" applyNumberFormat="1" applyFont="1" applyFill="1" applyBorder="1" applyAlignment="1">
      <alignment vertical="center" wrapText="1"/>
    </xf>
    <xf numFmtId="4" fontId="26" fillId="0" borderId="0" xfId="44" applyNumberFormat="1" applyFont="1" applyFill="1" applyBorder="1" applyAlignment="1">
      <alignment horizontal="left" vertical="center" wrapText="1"/>
    </xf>
    <xf numFmtId="174" fontId="26" fillId="0" borderId="0" xfId="64" applyNumberFormat="1" applyFont="1" applyFill="1" applyBorder="1" applyAlignment="1">
      <alignment horizontal="center" vertical="center"/>
    </xf>
    <xf numFmtId="0" fontId="26" fillId="0" borderId="0" xfId="44" applyFont="1" applyAlignment="1">
      <alignment vertical="center"/>
    </xf>
    <xf numFmtId="0" fontId="27" fillId="0" borderId="0" xfId="44" applyFont="1" applyFill="1" applyBorder="1" applyAlignment="1">
      <alignment horizontal="left" vertical="center" wrapText="1"/>
    </xf>
    <xf numFmtId="4" fontId="27" fillId="0" borderId="0" xfId="44" applyNumberFormat="1" applyFont="1" applyFill="1" applyBorder="1" applyAlignment="1">
      <alignment horizontal="left" vertical="center" wrapText="1"/>
    </xf>
    <xf numFmtId="0" fontId="26" fillId="0" borderId="0" xfId="44" applyFont="1" applyFill="1" applyBorder="1" applyAlignment="1">
      <alignment horizontal="left" vertical="top" wrapText="1"/>
    </xf>
    <xf numFmtId="0" fontId="32" fillId="33" borderId="17" xfId="44" applyNumberFormat="1" applyFont="1" applyFill="1" applyBorder="1" applyAlignment="1">
      <alignment vertical="top" wrapText="1"/>
    </xf>
    <xf numFmtId="0" fontId="32" fillId="33" borderId="17" xfId="44" applyFont="1" applyFill="1" applyBorder="1" applyAlignment="1">
      <alignment horizontal="left" vertical="top" wrapText="1"/>
    </xf>
    <xf numFmtId="174" fontId="32" fillId="33" borderId="17" xfId="64" applyNumberFormat="1" applyFont="1" applyFill="1" applyBorder="1" applyAlignment="1">
      <alignment vertical="top" wrapText="1"/>
    </xf>
    <xf numFmtId="0" fontId="32" fillId="0" borderId="0" xfId="44" applyNumberFormat="1" applyFont="1" applyFill="1" applyBorder="1" applyAlignment="1">
      <alignment horizontal="left" vertical="top" wrapText="1"/>
    </xf>
    <xf numFmtId="0" fontId="32" fillId="0" borderId="0" xfId="44" applyFont="1" applyFill="1" applyBorder="1" applyAlignment="1">
      <alignment horizontal="left" vertical="top" wrapText="1"/>
    </xf>
    <xf numFmtId="174" fontId="32" fillId="0" borderId="0" xfId="64" applyNumberFormat="1" applyFont="1" applyFill="1" applyBorder="1" applyAlignment="1">
      <alignment horizontal="center" vertical="top" wrapText="1"/>
    </xf>
    <xf numFmtId="0" fontId="32" fillId="0" borderId="0" xfId="44" applyFont="1" applyFill="1" applyAlignment="1">
      <alignment wrapText="1"/>
    </xf>
    <xf numFmtId="0" fontId="32" fillId="0" borderId="0" xfId="44" applyFont="1" applyFill="1" applyAlignment="1">
      <alignment horizontal="left" wrapText="1"/>
    </xf>
    <xf numFmtId="0" fontId="33" fillId="0" borderId="0" xfId="43" applyNumberFormat="1" applyFont="1" applyFill="1" applyBorder="1" applyAlignment="1">
      <alignment horizontal="left" vertical="top"/>
      <protection/>
    </xf>
    <xf numFmtId="0" fontId="33" fillId="0" borderId="0" xfId="43" applyFont="1" applyFill="1" applyBorder="1" applyAlignment="1">
      <alignment horizontal="left" vertical="top" wrapText="1"/>
      <protection/>
    </xf>
    <xf numFmtId="4" fontId="33" fillId="0" borderId="0" xfId="64" applyNumberFormat="1" applyFont="1" applyFill="1" applyBorder="1" applyAlignment="1">
      <alignment horizontal="right" vertical="top"/>
    </xf>
    <xf numFmtId="4" fontId="33" fillId="0" borderId="0" xfId="43" applyNumberFormat="1" applyFont="1" applyFill="1" applyBorder="1" applyAlignment="1">
      <alignment horizontal="right" vertical="top"/>
      <protection/>
    </xf>
    <xf numFmtId="49" fontId="32" fillId="0" borderId="0" xfId="43" applyNumberFormat="1" applyFont="1" applyFill="1" applyBorder="1" applyAlignment="1" applyProtection="1">
      <alignment horizontal="left" vertical="top"/>
      <protection locked="0"/>
    </xf>
    <xf numFmtId="176" fontId="32" fillId="0" borderId="0" xfId="43" applyNumberFormat="1" applyFont="1" applyFill="1" applyBorder="1" applyAlignment="1" applyProtection="1">
      <alignment horizontal="left" vertical="top" wrapText="1"/>
      <protection locked="0"/>
    </xf>
    <xf numFmtId="4" fontId="32" fillId="0" borderId="0" xfId="64" applyNumberFormat="1" applyFont="1" applyFill="1" applyBorder="1" applyAlignment="1">
      <alignment horizontal="right" vertical="top"/>
    </xf>
    <xf numFmtId="4" fontId="32" fillId="0" borderId="0" xfId="43" applyNumberFormat="1" applyFont="1" applyFill="1" applyBorder="1" applyAlignment="1">
      <alignment horizontal="right" vertical="top"/>
      <protection/>
    </xf>
    <xf numFmtId="0" fontId="32" fillId="0" borderId="0" xfId="43" applyNumberFormat="1" applyFont="1" applyFill="1" applyBorder="1" applyAlignment="1">
      <alignment horizontal="left" vertical="top"/>
      <protection/>
    </xf>
    <xf numFmtId="0" fontId="32" fillId="0" borderId="0" xfId="43" applyFont="1" applyFill="1" applyBorder="1" applyAlignment="1">
      <alignment horizontal="left" vertical="top" wrapText="1"/>
      <protection/>
    </xf>
    <xf numFmtId="0" fontId="30" fillId="0" borderId="0" xfId="43" applyNumberFormat="1" applyFont="1" applyFill="1" applyBorder="1" applyAlignment="1">
      <alignment horizontal="left" vertical="top"/>
      <protection/>
    </xf>
    <xf numFmtId="0" fontId="30" fillId="0" borderId="0" xfId="44" applyFont="1" applyAlignment="1">
      <alignment horizontal="left" vertical="top" wrapText="1"/>
    </xf>
    <xf numFmtId="4" fontId="32" fillId="0" borderId="0" xfId="64" applyNumberFormat="1" applyFont="1" applyAlignment="1">
      <alignment horizontal="right" vertical="top" wrapText="1"/>
    </xf>
    <xf numFmtId="4" fontId="32" fillId="0" borderId="0" xfId="44" applyNumberFormat="1" applyFont="1" applyAlignment="1">
      <alignment horizontal="right" vertical="top" wrapText="1"/>
    </xf>
    <xf numFmtId="0" fontId="30" fillId="0" borderId="0" xfId="44" applyFont="1" applyFill="1" applyBorder="1" applyAlignment="1">
      <alignment horizontal="left" vertical="top" wrapText="1"/>
    </xf>
    <xf numFmtId="4" fontId="30" fillId="0" borderId="0" xfId="64" applyNumberFormat="1" applyFont="1" applyFill="1" applyBorder="1" applyAlignment="1">
      <alignment horizontal="right" vertical="top"/>
    </xf>
    <xf numFmtId="4" fontId="30" fillId="0" borderId="0" xfId="44" applyNumberFormat="1" applyFont="1" applyFill="1" applyBorder="1" applyAlignment="1">
      <alignment horizontal="right" vertical="top"/>
    </xf>
    <xf numFmtId="0" fontId="32" fillId="0" borderId="0" xfId="44" applyFont="1" applyAlignment="1">
      <alignment horizontal="left" vertical="top" wrapText="1"/>
    </xf>
    <xf numFmtId="0" fontId="30" fillId="0" borderId="0" xfId="44" applyNumberFormat="1" applyFont="1" applyAlignment="1">
      <alignment horizontal="left" vertical="top"/>
    </xf>
    <xf numFmtId="0" fontId="32" fillId="0" borderId="0" xfId="44" applyFont="1" applyAlignment="1">
      <alignment horizontal="left" vertical="top"/>
    </xf>
    <xf numFmtId="0" fontId="30" fillId="0" borderId="0" xfId="44" applyNumberFormat="1" applyFont="1" applyAlignment="1">
      <alignment horizontal="left" vertical="top" wrapText="1"/>
    </xf>
    <xf numFmtId="4" fontId="30" fillId="0" borderId="0" xfId="44" applyNumberFormat="1" applyFont="1" applyAlignment="1">
      <alignment horizontal="right" vertical="top" wrapText="1"/>
    </xf>
    <xf numFmtId="0" fontId="30" fillId="0" borderId="0" xfId="0" applyNumberFormat="1" applyFont="1" applyAlignment="1">
      <alignment horizontal="left" vertical="top" wrapText="1"/>
    </xf>
    <xf numFmtId="0" fontId="30" fillId="0" borderId="0" xfId="0" applyFont="1" applyAlignment="1">
      <alignment horizontal="left" vertical="top" wrapText="1"/>
    </xf>
    <xf numFmtId="4" fontId="30" fillId="0" borderId="0" xfId="0" applyNumberFormat="1" applyFont="1" applyAlignment="1">
      <alignment horizontal="right" vertical="top" wrapText="1"/>
    </xf>
    <xf numFmtId="0" fontId="30" fillId="0" borderId="0" xfId="44" applyNumberFormat="1" applyFont="1" applyFill="1" applyBorder="1" applyAlignment="1">
      <alignment horizontal="left" vertical="top" wrapText="1"/>
    </xf>
    <xf numFmtId="0" fontId="32" fillId="0" borderId="0" xfId="44" applyFont="1" applyFill="1" applyAlignment="1">
      <alignment vertical="top" wrapText="1"/>
    </xf>
    <xf numFmtId="49" fontId="32" fillId="0" borderId="0" xfId="43" applyNumberFormat="1" applyFont="1" applyFill="1" applyBorder="1" applyAlignment="1">
      <alignment horizontal="left" vertical="top"/>
      <protection/>
    </xf>
    <xf numFmtId="0" fontId="32" fillId="0" borderId="0" xfId="44" applyFont="1" applyFill="1" applyAlignment="1">
      <alignment horizontal="left" vertical="top" wrapText="1"/>
    </xf>
    <xf numFmtId="0" fontId="30" fillId="0" borderId="0" xfId="0" applyNumberFormat="1" applyFont="1" applyAlignment="1">
      <alignment horizontal="center" vertical="top" wrapText="1"/>
    </xf>
    <xf numFmtId="0" fontId="30" fillId="0" borderId="0" xfId="0" applyFont="1" applyAlignment="1">
      <alignment horizontal="justify" vertical="top" wrapText="1"/>
    </xf>
    <xf numFmtId="0" fontId="32" fillId="0" borderId="0" xfId="44" applyNumberFormat="1" applyFont="1" applyAlignment="1">
      <alignment horizontal="left" vertical="top"/>
    </xf>
    <xf numFmtId="4" fontId="30" fillId="0" borderId="0" xfId="64" applyNumberFormat="1" applyFont="1" applyAlignment="1">
      <alignment horizontal="right" vertical="top" wrapText="1"/>
    </xf>
    <xf numFmtId="4" fontId="30" fillId="0" borderId="0" xfId="64" applyNumberFormat="1" applyFont="1" applyAlignment="1">
      <alignment horizontal="right" vertical="top"/>
    </xf>
    <xf numFmtId="0" fontId="32" fillId="0" borderId="0" xfId="44" applyNumberFormat="1" applyFont="1" applyAlignment="1">
      <alignment horizontal="left" vertical="top" wrapText="1"/>
    </xf>
    <xf numFmtId="49" fontId="32" fillId="0" borderId="0" xfId="44" applyNumberFormat="1" applyFont="1" applyFill="1" applyAlignment="1">
      <alignment horizontal="left" vertical="top"/>
    </xf>
    <xf numFmtId="4" fontId="30" fillId="0" borderId="0" xfId="64" applyNumberFormat="1" applyFont="1" applyFill="1" applyAlignment="1">
      <alignment horizontal="right" vertical="top" wrapText="1"/>
    </xf>
    <xf numFmtId="49" fontId="32" fillId="0" borderId="0" xfId="44" applyNumberFormat="1" applyFont="1" applyAlignment="1">
      <alignment horizontal="left" vertical="top"/>
    </xf>
    <xf numFmtId="0" fontId="30" fillId="0" borderId="0" xfId="0" applyFont="1" applyAlignment="1">
      <alignment horizontal="center" vertical="top" wrapText="1"/>
    </xf>
    <xf numFmtId="0" fontId="32" fillId="0" borderId="0" xfId="0" applyNumberFormat="1" applyFont="1" applyAlignment="1">
      <alignment horizontal="left" vertical="top"/>
    </xf>
    <xf numFmtId="0" fontId="32" fillId="0" borderId="0" xfId="0" applyFont="1" applyAlignment="1">
      <alignment horizontal="left" vertical="top"/>
    </xf>
    <xf numFmtId="0" fontId="30" fillId="0" borderId="0" xfId="0" applyNumberFormat="1" applyFont="1" applyAlignment="1">
      <alignment vertical="top"/>
    </xf>
    <xf numFmtId="0" fontId="30" fillId="0" borderId="0" xfId="0" applyFont="1" applyAlignment="1">
      <alignment horizontal="left" vertical="top"/>
    </xf>
    <xf numFmtId="4" fontId="30" fillId="0" borderId="0" xfId="0" applyNumberFormat="1" applyFont="1" applyFill="1" applyBorder="1" applyAlignment="1">
      <alignment horizontal="right" vertical="top"/>
    </xf>
    <xf numFmtId="0" fontId="32" fillId="0" borderId="0" xfId="44" applyNumberFormat="1" applyFont="1" applyFill="1" applyAlignment="1">
      <alignment horizontal="left" vertical="top"/>
    </xf>
    <xf numFmtId="4" fontId="30" fillId="0" borderId="0" xfId="0" applyNumberFormat="1" applyFont="1" applyFill="1" applyBorder="1" applyAlignment="1">
      <alignment horizontal="center" vertical="top"/>
    </xf>
    <xf numFmtId="4" fontId="30" fillId="0" borderId="0" xfId="44" applyNumberFormat="1" applyFont="1" applyFill="1" applyBorder="1" applyAlignment="1" applyProtection="1">
      <alignment vertical="top"/>
      <protection hidden="1"/>
    </xf>
    <xf numFmtId="0" fontId="32" fillId="0" borderId="0" xfId="0" applyNumberFormat="1" applyFont="1" applyAlignment="1">
      <alignment horizontal="left" vertical="top" wrapText="1"/>
    </xf>
    <xf numFmtId="49" fontId="32" fillId="0" borderId="0" xfId="0" applyNumberFormat="1" applyFont="1" applyAlignment="1">
      <alignment horizontal="left" vertical="top" wrapText="1"/>
    </xf>
    <xf numFmtId="49" fontId="32" fillId="0" borderId="0" xfId="44" applyNumberFormat="1" applyFont="1" applyAlignment="1">
      <alignment horizontal="left" vertical="top" wrapText="1"/>
    </xf>
    <xf numFmtId="0" fontId="27" fillId="0" borderId="0" xfId="44" applyFont="1" applyAlignment="1">
      <alignment vertical="top" wrapText="1"/>
    </xf>
    <xf numFmtId="4" fontId="26" fillId="0" borderId="0" xfId="64" applyNumberFormat="1" applyFont="1" applyAlignment="1">
      <alignment horizontal="right" vertical="top" wrapText="1"/>
    </xf>
    <xf numFmtId="0" fontId="32" fillId="0" borderId="0" xfId="0" applyNumberFormat="1" applyFont="1" applyAlignment="1">
      <alignment horizontal="left"/>
    </xf>
    <xf numFmtId="0" fontId="26" fillId="0" borderId="0" xfId="0" applyFont="1" applyAlignment="1">
      <alignment vertical="top"/>
    </xf>
    <xf numFmtId="4" fontId="26" fillId="0" borderId="0" xfId="0" applyNumberFormat="1" applyFont="1" applyAlignment="1">
      <alignment horizontal="right"/>
    </xf>
    <xf numFmtId="4" fontId="30" fillId="0" borderId="0" xfId="0" applyNumberFormat="1" applyFont="1" applyAlignment="1">
      <alignment horizontal="right"/>
    </xf>
    <xf numFmtId="0" fontId="30" fillId="0" borderId="0" xfId="0" applyNumberFormat="1" applyFont="1" applyAlignment="1">
      <alignment horizontal="left"/>
    </xf>
    <xf numFmtId="0" fontId="30" fillId="0" borderId="0" xfId="0" applyNumberFormat="1" applyFont="1" applyAlignment="1">
      <alignment/>
    </xf>
    <xf numFmtId="1" fontId="32" fillId="0" borderId="0" xfId="45" applyNumberFormat="1" applyFont="1" applyFill="1" applyBorder="1" applyAlignment="1">
      <alignment vertical="top" wrapText="1"/>
    </xf>
    <xf numFmtId="4" fontId="30" fillId="0" borderId="0" xfId="45" applyNumberFormat="1" applyFont="1" applyFill="1" applyBorder="1" applyAlignment="1">
      <alignment horizontal="left" vertical="top" wrapText="1"/>
    </xf>
    <xf numFmtId="4" fontId="30" fillId="0" borderId="0" xfId="45" applyNumberFormat="1" applyFont="1" applyFill="1" applyBorder="1" applyAlignment="1">
      <alignment horizontal="center" vertical="top"/>
    </xf>
    <xf numFmtId="4" fontId="30" fillId="0" borderId="0" xfId="45" applyNumberFormat="1" applyFont="1" applyFill="1" applyBorder="1" applyAlignment="1">
      <alignment horizontal="left" vertical="top"/>
    </xf>
    <xf numFmtId="4" fontId="31" fillId="0" borderId="0" xfId="45" applyNumberFormat="1" applyFont="1" applyFill="1" applyBorder="1" applyAlignment="1">
      <alignment horizontal="left" vertical="top" wrapText="1"/>
    </xf>
    <xf numFmtId="1" fontId="33" fillId="0" borderId="0" xfId="45" applyNumberFormat="1" applyFont="1" applyFill="1" applyBorder="1" applyAlignment="1">
      <alignment vertical="top" wrapText="1"/>
    </xf>
    <xf numFmtId="4" fontId="36" fillId="0" borderId="0" xfId="45" applyNumberFormat="1" applyFont="1" applyFill="1" applyBorder="1" applyAlignment="1">
      <alignment vertical="top"/>
    </xf>
    <xf numFmtId="4" fontId="33" fillId="0" borderId="0" xfId="45" applyNumberFormat="1" applyFont="1" applyFill="1" applyBorder="1" applyAlignment="1">
      <alignment horizontal="center" vertical="top"/>
    </xf>
    <xf numFmtId="4" fontId="33" fillId="0" borderId="0" xfId="45" applyNumberFormat="1" applyFont="1" applyFill="1" applyBorder="1" applyAlignment="1">
      <alignment horizontal="left" vertical="top"/>
    </xf>
    <xf numFmtId="0" fontId="33" fillId="0" borderId="0" xfId="45" applyFont="1" applyFill="1" applyBorder="1" applyAlignment="1">
      <alignment horizontal="center" vertical="top"/>
    </xf>
    <xf numFmtId="4" fontId="32" fillId="0" borderId="0" xfId="45" applyNumberFormat="1" applyFont="1" applyFill="1" applyBorder="1" applyAlignment="1">
      <alignment vertical="top"/>
    </xf>
    <xf numFmtId="4" fontId="32" fillId="0" borderId="0" xfId="45" applyNumberFormat="1" applyFont="1" applyFill="1" applyBorder="1" applyAlignment="1">
      <alignment horizontal="center" vertical="top"/>
    </xf>
    <xf numFmtId="4" fontId="32" fillId="0" borderId="0" xfId="45" applyNumberFormat="1" applyFont="1" applyFill="1" applyBorder="1" applyAlignment="1">
      <alignment horizontal="left" vertical="top"/>
    </xf>
    <xf numFmtId="0" fontId="32" fillId="0" borderId="0" xfId="45" applyFont="1" applyFill="1" applyBorder="1" applyAlignment="1">
      <alignment horizontal="center" vertical="top"/>
    </xf>
    <xf numFmtId="1" fontId="27" fillId="0" borderId="0" xfId="45" applyNumberFormat="1" applyFont="1" applyFill="1" applyBorder="1" applyAlignment="1">
      <alignment vertical="top" wrapText="1"/>
    </xf>
    <xf numFmtId="4" fontId="27" fillId="0" borderId="0" xfId="45" applyNumberFormat="1" applyFont="1" applyFill="1" applyBorder="1" applyAlignment="1">
      <alignment horizontal="left" vertical="top" wrapText="1"/>
    </xf>
    <xf numFmtId="4" fontId="27" fillId="0" borderId="0" xfId="45" applyNumberFormat="1" applyFont="1" applyFill="1" applyBorder="1" applyAlignment="1">
      <alignment horizontal="center" vertical="center"/>
    </xf>
    <xf numFmtId="4" fontId="27" fillId="0" borderId="0" xfId="45" applyNumberFormat="1" applyFont="1" applyFill="1" applyBorder="1" applyAlignment="1">
      <alignment horizontal="left" vertical="center"/>
    </xf>
    <xf numFmtId="4" fontId="27" fillId="0" borderId="0" xfId="45" applyNumberFormat="1" applyFont="1" applyFill="1" applyBorder="1" applyAlignment="1">
      <alignment horizontal="right" vertical="center"/>
    </xf>
    <xf numFmtId="0" fontId="27" fillId="0" borderId="0" xfId="45" applyFont="1" applyFill="1" applyBorder="1" applyAlignment="1">
      <alignment horizontal="left" vertical="top" wrapText="1"/>
    </xf>
    <xf numFmtId="4" fontId="27" fillId="0" borderId="0" xfId="45" applyNumberFormat="1" applyFont="1" applyFill="1" applyBorder="1" applyAlignment="1">
      <alignment horizontal="center" vertical="top"/>
    </xf>
    <xf numFmtId="4" fontId="27" fillId="0" borderId="0" xfId="45" applyNumberFormat="1" applyFont="1" applyFill="1" applyBorder="1" applyAlignment="1">
      <alignment horizontal="left" vertical="top"/>
    </xf>
    <xf numFmtId="4" fontId="27" fillId="0" borderId="0" xfId="45" applyNumberFormat="1" applyFont="1" applyFill="1" applyBorder="1" applyAlignment="1">
      <alignment horizontal="right" vertical="top"/>
    </xf>
    <xf numFmtId="4" fontId="30" fillId="0" borderId="0" xfId="45" applyNumberFormat="1" applyFont="1" applyFill="1" applyBorder="1" applyAlignment="1">
      <alignment horizontal="right" vertical="top"/>
    </xf>
    <xf numFmtId="1" fontId="32" fillId="33" borderId="17" xfId="45" applyNumberFormat="1" applyFont="1" applyFill="1" applyBorder="1" applyAlignment="1">
      <alignment vertical="top" wrapText="1"/>
    </xf>
    <xf numFmtId="0" fontId="32" fillId="33" borderId="17" xfId="45" applyFont="1" applyFill="1" applyBorder="1" applyAlignment="1">
      <alignment vertical="top" wrapText="1"/>
    </xf>
    <xf numFmtId="0" fontId="32" fillId="33" borderId="17" xfId="45" applyFont="1" applyFill="1" applyBorder="1" applyAlignment="1">
      <alignment horizontal="center" vertical="top" wrapText="1"/>
    </xf>
    <xf numFmtId="3" fontId="32" fillId="33" borderId="17" xfId="45" applyNumberFormat="1" applyFont="1" applyFill="1" applyBorder="1" applyAlignment="1">
      <alignment horizontal="center" vertical="top" wrapText="1"/>
    </xf>
    <xf numFmtId="3" fontId="32" fillId="33" borderId="17" xfId="45" applyNumberFormat="1" applyFont="1" applyFill="1" applyBorder="1" applyAlignment="1">
      <alignment horizontal="right" vertical="top" wrapText="1"/>
    </xf>
    <xf numFmtId="16" fontId="32" fillId="0" borderId="0" xfId="43" applyNumberFormat="1" applyFont="1" applyFill="1" applyBorder="1" applyAlignment="1">
      <alignment vertical="top"/>
      <protection/>
    </xf>
    <xf numFmtId="0" fontId="27" fillId="0" borderId="0" xfId="43" applyFont="1" applyFill="1" applyBorder="1" applyAlignment="1">
      <alignment horizontal="left" vertical="top"/>
      <protection/>
    </xf>
    <xf numFmtId="0" fontId="33" fillId="0" borderId="0" xfId="43" applyFont="1" applyFill="1" applyBorder="1" applyAlignment="1">
      <alignment horizontal="center" vertical="top"/>
      <protection/>
    </xf>
    <xf numFmtId="0" fontId="33" fillId="0" borderId="0" xfId="43" applyFont="1" applyFill="1" applyBorder="1" applyAlignment="1">
      <alignment horizontal="left" vertical="top"/>
      <protection/>
    </xf>
    <xf numFmtId="0" fontId="33" fillId="0" borderId="0" xfId="43" applyFont="1" applyFill="1" applyBorder="1" applyAlignment="1">
      <alignment horizontal="right" vertical="top"/>
      <protection/>
    </xf>
    <xf numFmtId="16" fontId="33" fillId="0" borderId="0" xfId="43" applyNumberFormat="1" applyFont="1" applyFill="1" applyBorder="1" applyAlignment="1">
      <alignment vertical="top"/>
      <protection/>
    </xf>
    <xf numFmtId="176" fontId="32" fillId="0" borderId="0" xfId="43" applyNumberFormat="1" applyFont="1" applyFill="1" applyBorder="1" applyAlignment="1">
      <alignment vertical="top"/>
      <protection/>
    </xf>
    <xf numFmtId="0" fontId="32" fillId="0" borderId="0" xfId="43" applyFont="1" applyFill="1" applyBorder="1" applyAlignment="1">
      <alignment horizontal="center" vertical="top"/>
      <protection/>
    </xf>
    <xf numFmtId="0" fontId="32" fillId="0" borderId="0" xfId="43" applyFont="1" applyFill="1" applyBorder="1" applyAlignment="1">
      <alignment horizontal="left" vertical="top"/>
      <protection/>
    </xf>
    <xf numFmtId="0" fontId="32" fillId="0" borderId="0" xfId="43" applyFont="1" applyFill="1" applyBorder="1" applyAlignment="1">
      <alignment horizontal="right" vertical="top"/>
      <protection/>
    </xf>
    <xf numFmtId="0" fontId="27" fillId="0" borderId="0" xfId="45" applyFont="1" applyAlignment="1">
      <alignment horizontal="left" vertical="top" wrapText="1"/>
    </xf>
    <xf numFmtId="0" fontId="32" fillId="0" borderId="0" xfId="45" applyFont="1" applyAlignment="1">
      <alignment vertical="top"/>
    </xf>
    <xf numFmtId="0" fontId="30" fillId="0" borderId="0" xfId="45" applyFont="1" applyAlignment="1">
      <alignment horizontal="left" vertical="top" wrapText="1"/>
    </xf>
    <xf numFmtId="0" fontId="30" fillId="0" borderId="0" xfId="45" applyFont="1" applyFill="1" applyBorder="1" applyAlignment="1">
      <alignment horizontal="left" vertical="top" wrapText="1"/>
    </xf>
    <xf numFmtId="14" fontId="32" fillId="0" borderId="0" xfId="43" applyNumberFormat="1" applyFont="1" applyFill="1" applyBorder="1" applyAlignment="1">
      <alignment vertical="top"/>
      <protection/>
    </xf>
    <xf numFmtId="4" fontId="32" fillId="0" borderId="0" xfId="45" applyNumberFormat="1" applyFont="1" applyFill="1" applyBorder="1" applyAlignment="1">
      <alignment horizontal="right" vertical="top"/>
    </xf>
    <xf numFmtId="0" fontId="27" fillId="0" borderId="0" xfId="45" applyFont="1" applyAlignment="1">
      <alignment horizontal="left" vertical="top"/>
    </xf>
    <xf numFmtId="0" fontId="30" fillId="0" borderId="0" xfId="45" applyFont="1" applyAlignment="1">
      <alignment horizontal="left" vertical="top"/>
    </xf>
    <xf numFmtId="14" fontId="30" fillId="0" borderId="0" xfId="43" applyNumberFormat="1" applyFont="1" applyFill="1" applyBorder="1" applyAlignment="1">
      <alignment vertical="top"/>
      <protection/>
    </xf>
    <xf numFmtId="0" fontId="32" fillId="0" borderId="0" xfId="45" applyFont="1" applyAlignment="1">
      <alignment vertical="top" wrapText="1"/>
    </xf>
    <xf numFmtId="4" fontId="30" fillId="0" borderId="0" xfId="45" applyNumberFormat="1" applyFont="1" applyAlignment="1">
      <alignment horizontal="right" vertical="top" wrapText="1"/>
    </xf>
    <xf numFmtId="4" fontId="32" fillId="0" borderId="0" xfId="45" applyNumberFormat="1" applyFont="1" applyAlignment="1">
      <alignment horizontal="right" vertical="top" wrapText="1"/>
    </xf>
    <xf numFmtId="49" fontId="32" fillId="0" borderId="0" xfId="45" applyNumberFormat="1" applyFont="1" applyAlignment="1">
      <alignment vertical="top"/>
    </xf>
    <xf numFmtId="0" fontId="32" fillId="0" borderId="0" xfId="45" applyFont="1" applyAlignment="1">
      <alignment horizontal="left" vertical="top" wrapText="1"/>
    </xf>
    <xf numFmtId="16" fontId="32" fillId="0" borderId="0" xfId="45" applyNumberFormat="1" applyFont="1" applyAlignment="1">
      <alignment vertical="top"/>
    </xf>
    <xf numFmtId="14" fontId="32" fillId="0" borderId="0" xfId="45" applyNumberFormat="1" applyFont="1" applyAlignment="1">
      <alignment vertical="top"/>
    </xf>
    <xf numFmtId="14" fontId="27" fillId="0" borderId="0" xfId="43" applyNumberFormat="1" applyFont="1" applyFill="1" applyBorder="1" applyAlignment="1">
      <alignment horizontal="left" vertical="top"/>
      <protection/>
    </xf>
    <xf numFmtId="2" fontId="30" fillId="0" borderId="0" xfId="45" applyNumberFormat="1" applyFont="1" applyFill="1" applyBorder="1" applyAlignment="1">
      <alignment horizontal="center" vertical="top"/>
    </xf>
    <xf numFmtId="0" fontId="32" fillId="0" borderId="0" xfId="45" applyFont="1" applyFill="1" applyBorder="1" applyAlignment="1">
      <alignment vertical="top"/>
    </xf>
    <xf numFmtId="0" fontId="32" fillId="0" borderId="0" xfId="45" applyFont="1" applyAlignment="1">
      <alignment horizontal="center" vertical="top" wrapText="1"/>
    </xf>
    <xf numFmtId="0" fontId="30" fillId="0" borderId="0" xfId="45" applyFont="1" applyAlignment="1">
      <alignment horizontal="center" vertical="top" wrapText="1"/>
    </xf>
    <xf numFmtId="14" fontId="32" fillId="0" borderId="0" xfId="43" applyNumberFormat="1" applyFont="1" applyFill="1" applyBorder="1" applyAlignment="1">
      <alignment horizontal="left" vertical="top"/>
      <protection/>
    </xf>
    <xf numFmtId="1" fontId="32" fillId="0" borderId="0" xfId="45" applyNumberFormat="1" applyFont="1" applyFill="1" applyBorder="1" applyAlignment="1">
      <alignment horizontal="left" vertical="top" wrapText="1"/>
    </xf>
    <xf numFmtId="0" fontId="32" fillId="0" borderId="0" xfId="45" applyFont="1" applyFill="1" applyBorder="1" applyAlignment="1">
      <alignment horizontal="left" vertical="top" wrapText="1"/>
    </xf>
    <xf numFmtId="4" fontId="30" fillId="0" borderId="0" xfId="45" applyNumberFormat="1" applyFont="1" applyFill="1" applyBorder="1" applyAlignment="1">
      <alignment vertical="top"/>
    </xf>
    <xf numFmtId="0" fontId="33" fillId="0" borderId="0" xfId="43" applyFont="1" applyFill="1" applyBorder="1" applyAlignment="1">
      <alignment vertical="top"/>
      <protection/>
    </xf>
    <xf numFmtId="0" fontId="32" fillId="0" borderId="0" xfId="43" applyFont="1" applyFill="1" applyBorder="1" applyAlignment="1">
      <alignment vertical="top"/>
      <protection/>
    </xf>
    <xf numFmtId="0" fontId="32" fillId="0" borderId="0" xfId="43" applyNumberFormat="1" applyFont="1" applyFill="1" applyBorder="1" applyAlignment="1" applyProtection="1">
      <alignment horizontal="left" vertical="top"/>
      <protection locked="0"/>
    </xf>
    <xf numFmtId="2" fontId="32" fillId="0" borderId="0" xfId="45" applyNumberFormat="1" applyFont="1" applyFill="1" applyBorder="1" applyAlignment="1">
      <alignment horizontal="center" vertical="top"/>
    </xf>
    <xf numFmtId="176" fontId="32" fillId="0" borderId="0" xfId="45" applyNumberFormat="1" applyFont="1" applyFill="1" applyBorder="1" applyAlignment="1">
      <alignment horizontal="left" vertical="top" wrapText="1"/>
    </xf>
    <xf numFmtId="176" fontId="32" fillId="0" borderId="0" xfId="43" applyNumberFormat="1" applyFont="1" applyFill="1" applyBorder="1" applyAlignment="1">
      <alignment horizontal="left" vertical="top"/>
      <protection/>
    </xf>
    <xf numFmtId="1" fontId="33" fillId="0" borderId="0" xfId="0" applyNumberFormat="1" applyFont="1" applyFill="1" applyBorder="1" applyAlignment="1">
      <alignment horizontal="left" vertical="top" wrapText="1"/>
    </xf>
    <xf numFmtId="4" fontId="27" fillId="0" borderId="0" xfId="0" applyNumberFormat="1" applyFont="1" applyFill="1" applyBorder="1" applyAlignment="1">
      <alignment vertical="top"/>
    </xf>
    <xf numFmtId="4" fontId="33" fillId="0" borderId="0" xfId="0" applyNumberFormat="1" applyFont="1" applyFill="1" applyBorder="1" applyAlignment="1">
      <alignment horizontal="center" vertical="top"/>
    </xf>
    <xf numFmtId="1" fontId="32" fillId="0" borderId="0" xfId="0" applyNumberFormat="1" applyFont="1" applyFill="1" applyBorder="1" applyAlignment="1">
      <alignment horizontal="left" vertical="top" wrapText="1"/>
    </xf>
    <xf numFmtId="4" fontId="32" fillId="0" borderId="0" xfId="0" applyNumberFormat="1" applyFont="1" applyFill="1" applyBorder="1" applyAlignment="1">
      <alignment vertical="top"/>
    </xf>
    <xf numFmtId="4" fontId="32" fillId="0" borderId="0" xfId="0" applyNumberFormat="1" applyFont="1" applyFill="1" applyBorder="1" applyAlignment="1">
      <alignment horizontal="center" vertical="top"/>
    </xf>
    <xf numFmtId="4" fontId="30" fillId="0" borderId="0" xfId="0" applyNumberFormat="1" applyFont="1" applyFill="1" applyBorder="1" applyAlignment="1">
      <alignment horizontal="left" vertical="top" wrapText="1"/>
    </xf>
    <xf numFmtId="1" fontId="26" fillId="0" borderId="0" xfId="0" applyNumberFormat="1" applyFont="1" applyFill="1" applyBorder="1" applyAlignment="1">
      <alignment horizontal="left" vertical="top" wrapText="1"/>
    </xf>
    <xf numFmtId="4" fontId="26" fillId="0" borderId="0" xfId="0" applyNumberFormat="1" applyFont="1" applyFill="1" applyBorder="1" applyAlignment="1">
      <alignment horizontal="left" vertical="top" wrapText="1"/>
    </xf>
    <xf numFmtId="178" fontId="26" fillId="0" borderId="0" xfId="0" applyNumberFormat="1" applyFont="1" applyFill="1" applyBorder="1" applyAlignment="1">
      <alignment horizontal="right" vertical="top"/>
    </xf>
    <xf numFmtId="0" fontId="26" fillId="0" borderId="0" xfId="0" applyFont="1" applyAlignment="1">
      <alignment horizontal="left" vertical="top"/>
    </xf>
    <xf numFmtId="0" fontId="37" fillId="0" borderId="0" xfId="0" applyFont="1" applyAlignment="1">
      <alignment vertical="top"/>
    </xf>
    <xf numFmtId="0" fontId="32" fillId="0" borderId="0" xfId="0" applyFont="1" applyFill="1" applyBorder="1" applyAlignment="1">
      <alignment horizontal="left" vertical="top" wrapText="1"/>
    </xf>
    <xf numFmtId="4" fontId="27" fillId="0" borderId="0" xfId="0" applyNumberFormat="1" applyFont="1" applyFill="1" applyBorder="1" applyAlignment="1">
      <alignment horizontal="left" vertical="top" wrapText="1"/>
    </xf>
    <xf numFmtId="178" fontId="27" fillId="0" borderId="0" xfId="0" applyNumberFormat="1" applyFont="1" applyFill="1" applyBorder="1" applyAlignment="1">
      <alignment horizontal="right" vertical="top"/>
    </xf>
    <xf numFmtId="178" fontId="30" fillId="0" borderId="0" xfId="0" applyNumberFormat="1" applyFont="1" applyFill="1" applyBorder="1" applyAlignment="1">
      <alignment horizontal="right" vertical="top"/>
    </xf>
    <xf numFmtId="0" fontId="32" fillId="0" borderId="0" xfId="0" applyNumberFormat="1" applyFont="1" applyFill="1" applyBorder="1" applyAlignment="1">
      <alignment horizontal="left" vertical="top" wrapText="1"/>
    </xf>
    <xf numFmtId="0" fontId="30" fillId="0" borderId="0" xfId="0" applyNumberFormat="1" applyFont="1" applyFill="1" applyBorder="1" applyAlignment="1">
      <alignment horizontal="left" vertical="top" wrapText="1"/>
    </xf>
    <xf numFmtId="0" fontId="30" fillId="0" borderId="0" xfId="0" applyNumberFormat="1" applyFont="1" applyFill="1" applyBorder="1" applyAlignment="1">
      <alignment horizontal="center" vertical="top"/>
    </xf>
    <xf numFmtId="0" fontId="32" fillId="33" borderId="17" xfId="0" applyNumberFormat="1" applyFont="1" applyFill="1" applyBorder="1" applyAlignment="1">
      <alignment horizontal="left" vertical="top" wrapText="1"/>
    </xf>
    <xf numFmtId="0" fontId="32" fillId="33" borderId="17" xfId="0" applyNumberFormat="1" applyFont="1" applyFill="1" applyBorder="1" applyAlignment="1">
      <alignment vertical="top" wrapText="1"/>
    </xf>
    <xf numFmtId="0" fontId="32" fillId="33" borderId="17" xfId="0" applyNumberFormat="1" applyFont="1" applyFill="1" applyBorder="1" applyAlignment="1">
      <alignment horizontal="right" vertical="top" wrapText="1"/>
    </xf>
    <xf numFmtId="4" fontId="32" fillId="33" borderId="17" xfId="0" applyNumberFormat="1" applyFont="1" applyFill="1" applyBorder="1" applyAlignment="1">
      <alignment horizontal="right" vertical="top" wrapText="1"/>
    </xf>
    <xf numFmtId="0" fontId="32" fillId="0" borderId="0" xfId="0" applyNumberFormat="1" applyFont="1" applyFill="1" applyBorder="1" applyAlignment="1">
      <alignment vertical="top" wrapText="1"/>
    </xf>
    <xf numFmtId="0" fontId="32" fillId="0" borderId="0" xfId="0" applyNumberFormat="1" applyFont="1" applyFill="1" applyBorder="1" applyAlignment="1">
      <alignment horizontal="right" vertical="top" wrapText="1"/>
    </xf>
    <xf numFmtId="4" fontId="32" fillId="0" borderId="0" xfId="0" applyNumberFormat="1" applyFont="1" applyFill="1" applyBorder="1" applyAlignment="1">
      <alignment horizontal="right" vertical="top" wrapText="1"/>
    </xf>
    <xf numFmtId="0" fontId="27" fillId="0" borderId="0" xfId="43" applyNumberFormat="1" applyFont="1" applyFill="1" applyBorder="1" applyAlignment="1">
      <alignment vertical="top" wrapText="1"/>
      <protection/>
    </xf>
    <xf numFmtId="0" fontId="33" fillId="0" borderId="0" xfId="43" applyNumberFormat="1" applyFont="1" applyFill="1" applyBorder="1" applyAlignment="1">
      <alignment horizontal="right" vertical="top"/>
      <protection/>
    </xf>
    <xf numFmtId="0" fontId="33" fillId="0" borderId="0" xfId="43" applyNumberFormat="1" applyFont="1" applyFill="1" applyBorder="1" applyAlignment="1">
      <alignment vertical="top" wrapText="1"/>
      <protection/>
    </xf>
    <xf numFmtId="0" fontId="27" fillId="0" borderId="0" xfId="43" applyNumberFormat="1" applyFont="1" applyFill="1" applyBorder="1" applyAlignment="1" applyProtection="1">
      <alignment vertical="top" wrapText="1"/>
      <protection locked="0"/>
    </xf>
    <xf numFmtId="0" fontId="32" fillId="0" borderId="0" xfId="43" applyNumberFormat="1" applyFont="1" applyFill="1" applyBorder="1" applyAlignment="1">
      <alignment horizontal="right" vertical="top"/>
      <protection/>
    </xf>
    <xf numFmtId="0" fontId="32" fillId="0" borderId="0" xfId="43" applyNumberFormat="1" applyFont="1" applyFill="1" applyBorder="1" applyAlignment="1">
      <alignment vertical="top" wrapText="1"/>
      <protection/>
    </xf>
    <xf numFmtId="0" fontId="32" fillId="0" borderId="0" xfId="0" applyNumberFormat="1" applyFont="1" applyAlignment="1">
      <alignment vertical="top" wrapText="1"/>
    </xf>
    <xf numFmtId="0" fontId="30" fillId="0" borderId="0" xfId="0" applyNumberFormat="1" applyFont="1" applyAlignment="1">
      <alignment vertical="top" wrapText="1"/>
    </xf>
    <xf numFmtId="0" fontId="30" fillId="0" borderId="0" xfId="0" applyNumberFormat="1" applyFont="1" applyAlignment="1">
      <alignment horizontal="right" vertical="top" wrapText="1"/>
    </xf>
    <xf numFmtId="0" fontId="30" fillId="0" borderId="0" xfId="0" applyNumberFormat="1" applyFont="1" applyFill="1" applyBorder="1" applyAlignment="1">
      <alignment vertical="top" wrapText="1"/>
    </xf>
    <xf numFmtId="2" fontId="30" fillId="0" borderId="0" xfId="0" applyNumberFormat="1" applyFont="1" applyFill="1" applyBorder="1" applyAlignment="1">
      <alignment horizontal="right" vertical="top"/>
    </xf>
    <xf numFmtId="0" fontId="30" fillId="0" borderId="0" xfId="0" applyNumberFormat="1" applyFont="1" applyFill="1" applyBorder="1" applyAlignment="1">
      <alignment horizontal="right" vertical="top"/>
    </xf>
    <xf numFmtId="0" fontId="27" fillId="0" borderId="0" xfId="0" applyNumberFormat="1" applyFont="1" applyFill="1" applyBorder="1" applyAlignment="1">
      <alignment vertical="top" wrapText="1"/>
    </xf>
    <xf numFmtId="4" fontId="27" fillId="0" borderId="0" xfId="0" applyNumberFormat="1" applyFont="1" applyFill="1" applyBorder="1" applyAlignment="1">
      <alignment horizontal="right" vertical="top"/>
    </xf>
    <xf numFmtId="0" fontId="32" fillId="0" borderId="0" xfId="0" applyFont="1" applyAlignment="1">
      <alignment vertical="top" wrapText="1"/>
    </xf>
    <xf numFmtId="0" fontId="30" fillId="0" borderId="0" xfId="43" applyNumberFormat="1" applyFont="1" applyFill="1" applyBorder="1" applyAlignment="1">
      <alignment vertical="top" wrapText="1"/>
      <protection/>
    </xf>
    <xf numFmtId="2" fontId="30" fillId="0" borderId="0" xfId="0" applyNumberFormat="1" applyFont="1" applyAlignment="1">
      <alignment horizontal="right" vertical="top" wrapText="1"/>
    </xf>
    <xf numFmtId="0" fontId="27" fillId="0" borderId="0" xfId="0" applyNumberFormat="1" applyFont="1" applyAlignment="1">
      <alignment wrapText="1"/>
    </xf>
    <xf numFmtId="0" fontId="30" fillId="0" borderId="0" xfId="0" applyFont="1" applyAlignment="1">
      <alignment horizontal="right" vertical="top" wrapText="1"/>
    </xf>
    <xf numFmtId="0" fontId="27" fillId="0" borderId="0" xfId="0" applyFont="1" applyAlignment="1">
      <alignment/>
    </xf>
    <xf numFmtId="14" fontId="32" fillId="0" borderId="0" xfId="0" applyNumberFormat="1" applyFont="1" applyAlignment="1">
      <alignment vertical="top" wrapText="1"/>
    </xf>
    <xf numFmtId="0" fontId="27" fillId="0" borderId="0" xfId="0" applyNumberFormat="1" applyFont="1" applyAlignment="1">
      <alignment vertical="top" wrapText="1"/>
    </xf>
    <xf numFmtId="0" fontId="27" fillId="0" borderId="0" xfId="0" applyFont="1" applyAlignment="1">
      <alignment horizontal="right"/>
    </xf>
    <xf numFmtId="0" fontId="9" fillId="0" borderId="0" xfId="0" applyFont="1" applyBorder="1" applyAlignment="1">
      <alignment/>
    </xf>
    <xf numFmtId="0" fontId="32" fillId="0" borderId="0" xfId="44" applyFont="1" applyFill="1" applyAlignment="1" applyProtection="1">
      <alignment wrapText="1"/>
      <protection locked="0"/>
    </xf>
    <xf numFmtId="4" fontId="26" fillId="0" borderId="0" xfId="0" applyNumberFormat="1" applyFont="1" applyAlignment="1" applyProtection="1">
      <alignment horizontal="right"/>
      <protection locked="0"/>
    </xf>
    <xf numFmtId="3" fontId="30" fillId="0" borderId="0" xfId="44" applyNumberFormat="1" applyFont="1" applyFill="1" applyBorder="1" applyAlignment="1" applyProtection="1">
      <alignment horizontal="center" vertical="top"/>
      <protection locked="0"/>
    </xf>
    <xf numFmtId="3" fontId="33" fillId="0" borderId="0" xfId="44" applyNumberFormat="1" applyFont="1" applyFill="1" applyBorder="1" applyAlignment="1" applyProtection="1">
      <alignment horizontal="center" vertical="top"/>
      <protection locked="0"/>
    </xf>
    <xf numFmtId="3" fontId="32" fillId="0" borderId="0" xfId="44" applyNumberFormat="1" applyFont="1" applyFill="1" applyBorder="1" applyAlignment="1" applyProtection="1">
      <alignment horizontal="center" vertical="top"/>
      <protection locked="0"/>
    </xf>
    <xf numFmtId="3" fontId="26" fillId="0" borderId="0" xfId="44" applyNumberFormat="1" applyFont="1" applyFill="1" applyBorder="1" applyAlignment="1" applyProtection="1">
      <alignment horizontal="center" vertical="top"/>
      <protection locked="0"/>
    </xf>
    <xf numFmtId="3" fontId="26" fillId="0" borderId="0" xfId="44" applyNumberFormat="1" applyFont="1" applyFill="1" applyBorder="1" applyAlignment="1" applyProtection="1">
      <alignment horizontal="center" vertical="center"/>
      <protection locked="0"/>
    </xf>
    <xf numFmtId="3" fontId="32" fillId="33" borderId="17" xfId="44" applyNumberFormat="1" applyFont="1" applyFill="1" applyBorder="1" applyAlignment="1" applyProtection="1">
      <alignment horizontal="center" vertical="top" wrapText="1"/>
      <protection locked="0"/>
    </xf>
    <xf numFmtId="3" fontId="32" fillId="0" borderId="0" xfId="44" applyNumberFormat="1" applyFont="1" applyFill="1" applyBorder="1" applyAlignment="1" applyProtection="1">
      <alignment horizontal="center" vertical="top" wrapText="1"/>
      <protection locked="0"/>
    </xf>
    <xf numFmtId="4" fontId="30" fillId="0" borderId="0" xfId="44" applyNumberFormat="1" applyFont="1" applyFill="1" applyBorder="1" applyAlignment="1" applyProtection="1">
      <alignment horizontal="right" vertical="top"/>
      <protection locked="0"/>
    </xf>
    <xf numFmtId="4" fontId="26" fillId="0" borderId="0" xfId="44" applyNumberFormat="1" applyFont="1" applyFill="1" applyBorder="1" applyAlignment="1" applyProtection="1">
      <alignment horizontal="right" vertical="top"/>
      <protection locked="0"/>
    </xf>
    <xf numFmtId="4" fontId="26" fillId="0" borderId="0" xfId="0" applyNumberFormat="1" applyFont="1" applyAlignment="1" applyProtection="1">
      <alignment/>
      <protection locked="0"/>
    </xf>
    <xf numFmtId="0" fontId="26" fillId="0" borderId="0" xfId="0" applyFont="1" applyAlignment="1" applyProtection="1">
      <alignment/>
      <protection locked="0"/>
    </xf>
    <xf numFmtId="0" fontId="30" fillId="0" borderId="0" xfId="0" applyFont="1" applyAlignment="1" applyProtection="1">
      <alignment/>
      <protection locked="0"/>
    </xf>
    <xf numFmtId="0" fontId="0" fillId="0" borderId="0" xfId="0" applyAlignment="1" applyProtection="1">
      <alignment/>
      <protection locked="0"/>
    </xf>
    <xf numFmtId="175" fontId="30" fillId="0" borderId="0" xfId="44" applyNumberFormat="1" applyFont="1" applyFill="1" applyBorder="1" applyAlignment="1" applyProtection="1">
      <alignment vertical="top"/>
      <protection/>
    </xf>
    <xf numFmtId="175" fontId="33" fillId="0" borderId="0" xfId="44" applyNumberFormat="1" applyFont="1" applyFill="1" applyBorder="1" applyAlignment="1" applyProtection="1">
      <alignment vertical="top"/>
      <protection/>
    </xf>
    <xf numFmtId="175" fontId="32" fillId="0" borderId="0" xfId="44" applyNumberFormat="1" applyFont="1" applyFill="1" applyBorder="1" applyAlignment="1" applyProtection="1">
      <alignment vertical="top"/>
      <protection/>
    </xf>
    <xf numFmtId="4" fontId="26" fillId="0" borderId="0" xfId="44" applyNumberFormat="1" applyFont="1" applyFill="1" applyBorder="1" applyAlignment="1" applyProtection="1">
      <alignment vertical="top"/>
      <protection/>
    </xf>
    <xf numFmtId="4" fontId="26" fillId="0" borderId="0" xfId="44" applyNumberFormat="1" applyFont="1" applyFill="1" applyBorder="1" applyAlignment="1" applyProtection="1">
      <alignment vertical="center"/>
      <protection/>
    </xf>
    <xf numFmtId="4" fontId="32" fillId="0" borderId="0" xfId="44" applyNumberFormat="1" applyFont="1" applyFill="1" applyBorder="1" applyAlignment="1" applyProtection="1">
      <alignment vertical="center"/>
      <protection/>
    </xf>
    <xf numFmtId="4" fontId="30" fillId="0" borderId="0" xfId="44" applyNumberFormat="1" applyFont="1" applyFill="1" applyBorder="1" applyAlignment="1" applyProtection="1">
      <alignment vertical="top"/>
      <protection/>
    </xf>
    <xf numFmtId="4" fontId="32" fillId="0" borderId="0" xfId="44" applyNumberFormat="1" applyFont="1" applyFill="1" applyBorder="1" applyAlignment="1" applyProtection="1">
      <alignment vertical="top"/>
      <protection/>
    </xf>
    <xf numFmtId="175" fontId="26" fillId="0" borderId="0" xfId="44" applyNumberFormat="1" applyFont="1" applyFill="1" applyBorder="1" applyAlignment="1" applyProtection="1">
      <alignment vertical="top"/>
      <protection/>
    </xf>
    <xf numFmtId="175" fontId="32" fillId="33" borderId="17" xfId="44" applyNumberFormat="1" applyFont="1" applyFill="1" applyBorder="1" applyAlignment="1" applyProtection="1">
      <alignment horizontal="center" vertical="top" wrapText="1"/>
      <protection/>
    </xf>
    <xf numFmtId="175" fontId="32" fillId="0" borderId="0" xfId="44" applyNumberFormat="1" applyFont="1" applyFill="1" applyBorder="1" applyAlignment="1" applyProtection="1">
      <alignment vertical="top" wrapText="1"/>
      <protection/>
    </xf>
    <xf numFmtId="0" fontId="32" fillId="0" borderId="0" xfId="44" applyFont="1" applyFill="1" applyAlignment="1" applyProtection="1">
      <alignment wrapText="1"/>
      <protection/>
    </xf>
    <xf numFmtId="4" fontId="33" fillId="0" borderId="0" xfId="43" applyNumberFormat="1" applyFont="1" applyFill="1" applyBorder="1" applyAlignment="1" applyProtection="1">
      <alignment vertical="top"/>
      <protection/>
    </xf>
    <xf numFmtId="4" fontId="32" fillId="0" borderId="0" xfId="43" applyNumberFormat="1" applyFont="1" applyFill="1" applyBorder="1" applyAlignment="1" applyProtection="1">
      <alignment vertical="top"/>
      <protection/>
    </xf>
    <xf numFmtId="4" fontId="32" fillId="0" borderId="0" xfId="0" applyNumberFormat="1" applyFont="1" applyAlignment="1" applyProtection="1">
      <alignment vertical="top"/>
      <protection/>
    </xf>
    <xf numFmtId="4" fontId="30" fillId="0" borderId="0" xfId="0" applyNumberFormat="1" applyFont="1" applyFill="1" applyBorder="1" applyAlignment="1" applyProtection="1">
      <alignment horizontal="right" vertical="top"/>
      <protection/>
    </xf>
    <xf numFmtId="4" fontId="26" fillId="0" borderId="0" xfId="0" applyNumberFormat="1" applyFont="1" applyAlignment="1" applyProtection="1">
      <alignment/>
      <protection/>
    </xf>
    <xf numFmtId="4" fontId="26" fillId="0" borderId="0" xfId="0" applyNumberFormat="1" applyFont="1" applyAlignment="1" applyProtection="1">
      <alignment horizontal="right"/>
      <protection/>
    </xf>
    <xf numFmtId="0" fontId="26" fillId="0" borderId="0" xfId="0" applyFont="1" applyAlignment="1" applyProtection="1">
      <alignment horizontal="right"/>
      <protection/>
    </xf>
    <xf numFmtId="0" fontId="30" fillId="0" borderId="0" xfId="0" applyFont="1" applyAlignment="1" applyProtection="1">
      <alignment horizontal="right"/>
      <protection/>
    </xf>
    <xf numFmtId="0" fontId="0" fillId="0" borderId="0" xfId="0" applyAlignment="1" applyProtection="1">
      <alignment horizontal="right"/>
      <protection/>
    </xf>
    <xf numFmtId="4" fontId="30" fillId="0" borderId="0" xfId="45" applyNumberFormat="1" applyFont="1" applyFill="1" applyBorder="1" applyAlignment="1" applyProtection="1">
      <alignment horizontal="center" vertical="top"/>
      <protection locked="0"/>
    </xf>
    <xf numFmtId="4" fontId="33" fillId="0" borderId="0" xfId="45" applyNumberFormat="1" applyFont="1" applyFill="1" applyBorder="1" applyAlignment="1" applyProtection="1">
      <alignment horizontal="center" vertical="top"/>
      <protection locked="0"/>
    </xf>
    <xf numFmtId="4" fontId="32" fillId="0" borderId="0" xfId="45" applyNumberFormat="1" applyFont="1" applyFill="1" applyBorder="1" applyAlignment="1" applyProtection="1">
      <alignment horizontal="center" vertical="top"/>
      <protection locked="0"/>
    </xf>
    <xf numFmtId="4" fontId="27" fillId="0" borderId="0" xfId="45" applyNumberFormat="1" applyFont="1" applyFill="1" applyBorder="1" applyAlignment="1" applyProtection="1">
      <alignment horizontal="center" vertical="center"/>
      <protection locked="0"/>
    </xf>
    <xf numFmtId="4" fontId="27" fillId="0" borderId="0" xfId="45" applyNumberFormat="1" applyFont="1" applyFill="1" applyBorder="1" applyAlignment="1" applyProtection="1">
      <alignment horizontal="center" vertical="top"/>
      <protection locked="0"/>
    </xf>
    <xf numFmtId="4" fontId="32" fillId="33" borderId="17" xfId="45" applyNumberFormat="1" applyFont="1" applyFill="1" applyBorder="1" applyAlignment="1" applyProtection="1">
      <alignment horizontal="center" vertical="top" wrapText="1"/>
      <protection locked="0"/>
    </xf>
    <xf numFmtId="0" fontId="33" fillId="0" borderId="0" xfId="43" applyFont="1" applyFill="1" applyBorder="1" applyAlignment="1" applyProtection="1">
      <alignment horizontal="center" vertical="top"/>
      <protection locked="0"/>
    </xf>
    <xf numFmtId="4" fontId="30" fillId="0" borderId="0" xfId="45" applyNumberFormat="1" applyFont="1" applyFill="1" applyBorder="1" applyAlignment="1" applyProtection="1">
      <alignment horizontal="right" vertical="top"/>
      <protection locked="0"/>
    </xf>
    <xf numFmtId="0" fontId="32" fillId="0" borderId="0" xfId="43" applyFont="1" applyFill="1" applyBorder="1" applyAlignment="1" applyProtection="1">
      <alignment horizontal="center" vertical="top"/>
      <protection locked="0"/>
    </xf>
    <xf numFmtId="4" fontId="1" fillId="0" borderId="0" xfId="45" applyNumberFormat="1" applyFont="1" applyFill="1" applyBorder="1" applyAlignment="1" applyProtection="1">
      <alignment horizontal="center" vertical="top"/>
      <protection locked="0"/>
    </xf>
    <xf numFmtId="4" fontId="5" fillId="0" borderId="0" xfId="45" applyNumberFormat="1" applyFont="1" applyFill="1" applyBorder="1" applyAlignment="1" applyProtection="1">
      <alignment horizontal="center" vertical="top"/>
      <protection locked="0"/>
    </xf>
    <xf numFmtId="0" fontId="6" fillId="0" borderId="0" xfId="43" applyFont="1" applyFill="1" applyBorder="1" applyAlignment="1" applyProtection="1">
      <alignment horizontal="center" vertical="top"/>
      <protection locked="0"/>
    </xf>
    <xf numFmtId="0" fontId="5" fillId="0" borderId="0" xfId="43" applyFont="1" applyFill="1" applyBorder="1" applyAlignment="1" applyProtection="1">
      <alignment horizontal="center" vertical="top"/>
      <protection locked="0"/>
    </xf>
    <xf numFmtId="4" fontId="1" fillId="0" borderId="0" xfId="45" applyNumberFormat="1" applyFont="1" applyFill="1" applyBorder="1" applyAlignment="1" applyProtection="1">
      <alignment horizontal="center"/>
      <protection locked="0"/>
    </xf>
    <xf numFmtId="175" fontId="33" fillId="0" borderId="0" xfId="0" applyNumberFormat="1" applyFont="1" applyFill="1" applyBorder="1" applyAlignment="1" applyProtection="1">
      <alignment horizontal="center" vertical="top"/>
      <protection locked="0"/>
    </xf>
    <xf numFmtId="175" fontId="32" fillId="0" borderId="0" xfId="0" applyNumberFormat="1" applyFont="1" applyFill="1" applyBorder="1" applyAlignment="1" applyProtection="1">
      <alignment horizontal="center" vertical="top"/>
      <protection locked="0"/>
    </xf>
    <xf numFmtId="175" fontId="30" fillId="0" borderId="0" xfId="0" applyNumberFormat="1" applyFont="1" applyFill="1" applyBorder="1" applyAlignment="1" applyProtection="1">
      <alignment horizontal="center" vertical="top"/>
      <protection locked="0"/>
    </xf>
    <xf numFmtId="0" fontId="30" fillId="0" borderId="0" xfId="0" applyNumberFormat="1" applyFont="1" applyFill="1" applyBorder="1" applyAlignment="1" applyProtection="1">
      <alignment horizontal="center" vertical="top"/>
      <protection locked="0"/>
    </xf>
    <xf numFmtId="0" fontId="32" fillId="33" borderId="17" xfId="0" applyNumberFormat="1" applyFont="1" applyFill="1" applyBorder="1" applyAlignment="1" applyProtection="1">
      <alignment horizontal="right" vertical="top" wrapText="1"/>
      <protection locked="0"/>
    </xf>
    <xf numFmtId="0" fontId="32" fillId="0" borderId="0" xfId="0" applyNumberFormat="1" applyFont="1" applyFill="1" applyBorder="1" applyAlignment="1" applyProtection="1">
      <alignment horizontal="right" vertical="top" wrapText="1"/>
      <protection locked="0"/>
    </xf>
    <xf numFmtId="0" fontId="33" fillId="0" borderId="0" xfId="43" applyNumberFormat="1" applyFont="1" applyFill="1" applyBorder="1" applyAlignment="1" applyProtection="1">
      <alignment horizontal="right" vertical="top"/>
      <protection locked="0"/>
    </xf>
    <xf numFmtId="2" fontId="30" fillId="0" borderId="0" xfId="0" applyNumberFormat="1" applyFont="1" applyAlignment="1" applyProtection="1">
      <alignment horizontal="right" vertical="top" wrapText="1"/>
      <protection locked="0"/>
    </xf>
    <xf numFmtId="0" fontId="9" fillId="0" borderId="0" xfId="0" applyFont="1" applyAlignment="1" applyProtection="1">
      <alignment horizontal="center"/>
      <protection locked="0"/>
    </xf>
    <xf numFmtId="0" fontId="20" fillId="0" borderId="11" xfId="0" applyFont="1" applyBorder="1" applyAlignment="1" applyProtection="1">
      <alignment horizontal="center" wrapText="1"/>
      <protection locked="0"/>
    </xf>
    <xf numFmtId="0" fontId="20" fillId="0" borderId="13" xfId="0" applyFont="1" applyBorder="1" applyAlignment="1" applyProtection="1">
      <alignment horizontal="center" wrapText="1"/>
      <protection locked="0"/>
    </xf>
    <xf numFmtId="4" fontId="0" fillId="0" borderId="0" xfId="0" applyNumberFormat="1" applyFont="1" applyAlignment="1" applyProtection="1">
      <alignment/>
      <protection locked="0"/>
    </xf>
    <xf numFmtId="4" fontId="0" fillId="0" borderId="0" xfId="0" applyNumberFormat="1" applyFont="1" applyBorder="1" applyAlignment="1" applyProtection="1">
      <alignment horizontal="right"/>
      <protection locked="0"/>
    </xf>
    <xf numFmtId="4" fontId="9" fillId="0" borderId="14" xfId="0" applyNumberFormat="1" applyFont="1" applyBorder="1" applyAlignment="1" applyProtection="1">
      <alignment vertical="center"/>
      <protection locked="0"/>
    </xf>
    <xf numFmtId="4" fontId="9" fillId="0" borderId="0" xfId="0" applyNumberFormat="1" applyFont="1" applyBorder="1" applyAlignment="1" applyProtection="1">
      <alignment vertical="center"/>
      <protection locked="0"/>
    </xf>
    <xf numFmtId="0" fontId="20" fillId="0" borderId="11" xfId="0" applyFont="1" applyBorder="1" applyAlignment="1" applyProtection="1">
      <alignment horizontal="center"/>
      <protection locked="0"/>
    </xf>
    <xf numFmtId="0" fontId="20" fillId="0" borderId="13" xfId="0" applyFont="1" applyBorder="1" applyAlignment="1" applyProtection="1">
      <alignment horizontal="center"/>
      <protection locked="0"/>
    </xf>
    <xf numFmtId="0" fontId="0" fillId="0" borderId="0" xfId="0" applyFont="1" applyAlignment="1" applyProtection="1">
      <alignment horizontal="center"/>
      <protection locked="0"/>
    </xf>
    <xf numFmtId="9" fontId="0" fillId="0" borderId="0" xfId="0" applyNumberFormat="1" applyFont="1" applyAlignment="1" applyProtection="1">
      <alignment horizontal="center"/>
      <protection locked="0"/>
    </xf>
    <xf numFmtId="0" fontId="9" fillId="0" borderId="15" xfId="0" applyFont="1" applyBorder="1" applyAlignment="1" applyProtection="1">
      <alignment horizontal="center"/>
      <protection locked="0"/>
    </xf>
    <xf numFmtId="0" fontId="0" fillId="0" borderId="0" xfId="0" applyFont="1" applyBorder="1" applyAlignment="1">
      <alignment wrapText="1"/>
    </xf>
    <xf numFmtId="0" fontId="0" fillId="0" borderId="0" xfId="0" applyFont="1" applyAlignment="1">
      <alignment wrapText="1"/>
    </xf>
    <xf numFmtId="1" fontId="0" fillId="0" borderId="0" xfId="0" applyNumberFormat="1" applyFont="1" applyAlignment="1">
      <alignment horizontal="left" wrapText="1"/>
    </xf>
    <xf numFmtId="0" fontId="0" fillId="0" borderId="0" xfId="0" applyFont="1" applyAlignment="1">
      <alignment horizontal="right" wrapText="1"/>
    </xf>
    <xf numFmtId="4" fontId="0" fillId="0" borderId="0" xfId="0" applyNumberFormat="1" applyFont="1" applyAlignment="1" applyProtection="1">
      <alignment wrapText="1"/>
      <protection locked="0"/>
    </xf>
    <xf numFmtId="0" fontId="0" fillId="0" borderId="0" xfId="0" applyAlignment="1">
      <alignment wrapText="1"/>
    </xf>
    <xf numFmtId="0" fontId="20" fillId="0" borderId="18" xfId="0" applyFont="1" applyBorder="1" applyAlignment="1" applyProtection="1">
      <alignment horizontal="center"/>
      <protection/>
    </xf>
    <xf numFmtId="0" fontId="20" fillId="0" borderId="19" xfId="0" applyFont="1" applyBorder="1" applyAlignment="1" applyProtection="1">
      <alignment horizontal="center"/>
      <protection/>
    </xf>
    <xf numFmtId="0" fontId="9" fillId="0" borderId="0" xfId="0" applyFont="1" applyAlignment="1" applyProtection="1">
      <alignment horizontal="center"/>
      <protection/>
    </xf>
    <xf numFmtId="4" fontId="0" fillId="0" borderId="0" xfId="0" applyNumberFormat="1" applyFont="1" applyAlignment="1" applyProtection="1">
      <alignment/>
      <protection/>
    </xf>
    <xf numFmtId="4" fontId="0" fillId="0" borderId="0" xfId="0" applyNumberFormat="1" applyFont="1" applyAlignment="1" applyProtection="1">
      <alignment wrapText="1"/>
      <protection/>
    </xf>
    <xf numFmtId="4" fontId="0" fillId="0" borderId="0" xfId="0" applyNumberFormat="1" applyFont="1" applyBorder="1" applyAlignment="1" applyProtection="1">
      <alignment horizontal="right"/>
      <protection/>
    </xf>
    <xf numFmtId="4" fontId="9" fillId="0" borderId="14" xfId="0" applyNumberFormat="1" applyFont="1" applyBorder="1" applyAlignment="1" applyProtection="1">
      <alignment vertical="center"/>
      <protection/>
    </xf>
    <xf numFmtId="4" fontId="9" fillId="0" borderId="0" xfId="0" applyNumberFormat="1" applyFont="1" applyBorder="1" applyAlignment="1" applyProtection="1">
      <alignment vertical="center"/>
      <protection/>
    </xf>
    <xf numFmtId="0" fontId="23" fillId="0" borderId="0" xfId="0" applyFont="1" applyAlignment="1" applyProtection="1">
      <alignment horizontal="center"/>
      <protection/>
    </xf>
    <xf numFmtId="4" fontId="22" fillId="0" borderId="0" xfId="0" applyNumberFormat="1" applyFont="1" applyAlignment="1" applyProtection="1">
      <alignment/>
      <protection/>
    </xf>
    <xf numFmtId="0" fontId="9" fillId="0" borderId="0" xfId="0" applyFont="1" applyAlignment="1" applyProtection="1">
      <alignment horizontal="center" vertical="top"/>
      <protection/>
    </xf>
    <xf numFmtId="0" fontId="0" fillId="0" borderId="0" xfId="0" applyAlignment="1" applyProtection="1">
      <alignment/>
      <protection/>
    </xf>
    <xf numFmtId="0" fontId="9" fillId="0" borderId="15" xfId="0" applyFont="1" applyBorder="1" applyAlignment="1" applyProtection="1">
      <alignment horizontal="center"/>
      <protection/>
    </xf>
    <xf numFmtId="16" fontId="27" fillId="0" borderId="0" xfId="45" applyNumberFormat="1" applyFont="1" applyAlignment="1">
      <alignment vertical="top"/>
    </xf>
    <xf numFmtId="0" fontId="30" fillId="0" borderId="0" xfId="0" applyNumberFormat="1" applyFont="1" applyAlignment="1">
      <alignment horizontal="left" wrapText="1"/>
    </xf>
    <xf numFmtId="0" fontId="27" fillId="0" borderId="0" xfId="0" applyNumberFormat="1" applyFont="1" applyAlignment="1">
      <alignment horizontal="left" wrapText="1"/>
    </xf>
    <xf numFmtId="0" fontId="27" fillId="0" borderId="0" xfId="0" applyFont="1" applyAlignment="1">
      <alignment horizontal="left"/>
    </xf>
    <xf numFmtId="0" fontId="30" fillId="0" borderId="0" xfId="0" applyNumberFormat="1" applyFont="1" applyAlignment="1">
      <alignment wrapText="1"/>
    </xf>
    <xf numFmtId="0" fontId="27" fillId="0" borderId="0" xfId="0" applyFont="1" applyAlignment="1">
      <alignment/>
    </xf>
    <xf numFmtId="0" fontId="32" fillId="0" borderId="0" xfId="0" applyFont="1" applyAlignment="1">
      <alignment horizontal="justify" vertical="top" wrapText="1"/>
    </xf>
    <xf numFmtId="16" fontId="27" fillId="0" borderId="0" xfId="0" applyNumberFormat="1" applyFont="1" applyAlignment="1">
      <alignment/>
    </xf>
    <xf numFmtId="0" fontId="0" fillId="0" borderId="0" xfId="0" applyFont="1" applyBorder="1" applyAlignment="1">
      <alignment horizontal="justify"/>
    </xf>
    <xf numFmtId="0" fontId="18" fillId="0" borderId="0" xfId="0" applyFont="1" applyBorder="1" applyAlignment="1">
      <alignment horizontal="justify"/>
    </xf>
    <xf numFmtId="0" fontId="0" fillId="0" borderId="0" xfId="0" applyFont="1" applyBorder="1" applyAlignment="1">
      <alignment horizontal="left"/>
    </xf>
    <xf numFmtId="0" fontId="21" fillId="0" borderId="0" xfId="0" applyFont="1" applyBorder="1" applyAlignment="1">
      <alignment horizontal="justify"/>
    </xf>
    <xf numFmtId="0" fontId="9" fillId="0" borderId="14" xfId="0" applyFont="1" applyBorder="1" applyAlignment="1">
      <alignment horizontal="left" vertical="center" wrapText="1"/>
    </xf>
    <xf numFmtId="0" fontId="9" fillId="0" borderId="0" xfId="0" applyFont="1" applyBorder="1" applyAlignment="1">
      <alignment horizontal="left"/>
    </xf>
    <xf numFmtId="0" fontId="0" fillId="0" borderId="0" xfId="0" applyFont="1" applyBorder="1" applyAlignment="1">
      <alignment horizontal="justify" vertical="top"/>
    </xf>
    <xf numFmtId="0" fontId="1" fillId="0" borderId="0" xfId="0" applyFont="1" applyBorder="1" applyAlignment="1">
      <alignment horizontal="left" vertical="center" wrapText="1"/>
    </xf>
    <xf numFmtId="0" fontId="0" fillId="0" borderId="0" xfId="0" applyFont="1" applyBorder="1" applyAlignment="1">
      <alignment horizontal="justify" wrapText="1"/>
    </xf>
    <xf numFmtId="0" fontId="0" fillId="0" borderId="0" xfId="0" applyNumberFormat="1" applyFont="1" applyBorder="1" applyAlignment="1">
      <alignment horizontal="justify"/>
    </xf>
    <xf numFmtId="0" fontId="0" fillId="0" borderId="0" xfId="0" applyFont="1" applyBorder="1" applyAlignment="1">
      <alignment horizontal="left" wrapText="1"/>
    </xf>
    <xf numFmtId="0" fontId="19" fillId="0" borderId="0" xfId="0" applyFont="1" applyBorder="1" applyAlignment="1">
      <alignment horizontal="left"/>
    </xf>
    <xf numFmtId="0" fontId="19" fillId="0" borderId="0" xfId="0" applyFont="1" applyBorder="1" applyAlignment="1">
      <alignment horizontal="justify"/>
    </xf>
    <xf numFmtId="0" fontId="9" fillId="0" borderId="14" xfId="0" applyFont="1" applyBorder="1" applyAlignment="1">
      <alignment horizontal="justify" vertical="center" wrapText="1"/>
    </xf>
    <xf numFmtId="0" fontId="24" fillId="0" borderId="0" xfId="0" applyFont="1" applyBorder="1" applyAlignment="1">
      <alignment horizontal="center"/>
    </xf>
  </cellXfs>
  <cellStyles count="54">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0]" xfId="33"/>
    <cellStyle name="Currency [0]" xfId="34"/>
    <cellStyle name="Dobro" xfId="35"/>
    <cellStyle name="Hyperlink" xfId="36"/>
    <cellStyle name="Izhod" xfId="37"/>
    <cellStyle name="Naslov" xfId="38"/>
    <cellStyle name="Naslov 1" xfId="39"/>
    <cellStyle name="Naslov 2" xfId="40"/>
    <cellStyle name="Naslov 3" xfId="41"/>
    <cellStyle name="Naslov 4" xfId="42"/>
    <cellStyle name="naslov2" xfId="43"/>
    <cellStyle name="Navadno_List1" xfId="44"/>
    <cellStyle name="Navadno_Popis del_hodnik za pešce" xfId="45"/>
    <cellStyle name="Nevtralno" xfId="46"/>
    <cellStyle name="Followed Hyperlink" xfId="47"/>
    <cellStyle name="Percent" xfId="48"/>
    <cellStyle name="Opomba" xfId="49"/>
    <cellStyle name="Opozorilo" xfId="50"/>
    <cellStyle name="Pojasnjevalno besedilo" xfId="51"/>
    <cellStyle name="Poudarek1" xfId="52"/>
    <cellStyle name="Poudarek2" xfId="53"/>
    <cellStyle name="Poudarek3" xfId="54"/>
    <cellStyle name="Poudarek4" xfId="55"/>
    <cellStyle name="Poudarek5" xfId="56"/>
    <cellStyle name="Poudarek6" xfId="57"/>
    <cellStyle name="Povezana celica" xfId="58"/>
    <cellStyle name="Preveri celico" xfId="59"/>
    <cellStyle name="Računanje" xfId="60"/>
    <cellStyle name="Slabo" xfId="61"/>
    <cellStyle name="Currency" xfId="62"/>
    <cellStyle name="Currency [0]" xfId="63"/>
    <cellStyle name="Comma" xfId="64"/>
    <cellStyle name="Comma [0]" xfId="65"/>
    <cellStyle name="Vnos" xfId="66"/>
    <cellStyle name="Vsota"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I262"/>
  <sheetViews>
    <sheetView view="pageBreakPreview" zoomScaleSheetLayoutView="100" zoomScalePageLayoutView="0" workbookViewId="0" topLeftCell="A10">
      <selection activeCell="E1" sqref="E1:E16384"/>
    </sheetView>
  </sheetViews>
  <sheetFormatPr defaultColWidth="9.00390625" defaultRowHeight="12.75"/>
  <cols>
    <col min="2" max="2" width="31.75390625" style="0" customWidth="1"/>
    <col min="3" max="3" width="17.00390625" style="0" customWidth="1"/>
    <col min="4" max="4" width="15.625" style="0" customWidth="1"/>
    <col min="5" max="5" width="15.00390625" style="0" customWidth="1"/>
  </cols>
  <sheetData>
    <row r="2" spans="1:5" ht="12.75">
      <c r="A2" s="118"/>
      <c r="B2" s="118"/>
      <c r="C2" s="118"/>
      <c r="D2" s="118"/>
      <c r="E2" s="118"/>
    </row>
    <row r="3" spans="1:5" ht="12.75">
      <c r="A3" s="118"/>
      <c r="B3" s="118"/>
      <c r="C3" s="118"/>
      <c r="D3" s="118"/>
      <c r="E3" s="118"/>
    </row>
    <row r="4" spans="1:5" ht="12.75">
      <c r="A4" s="130"/>
      <c r="B4" s="130"/>
      <c r="C4" s="130"/>
      <c r="D4" s="130"/>
      <c r="E4" s="130"/>
    </row>
    <row r="5" spans="1:5" ht="12.75">
      <c r="A5" s="130"/>
      <c r="B5" s="130"/>
      <c r="C5" s="130"/>
      <c r="D5" s="130"/>
      <c r="E5" s="130"/>
    </row>
    <row r="6" spans="1:5" ht="12.75">
      <c r="A6" s="130"/>
      <c r="B6" s="130"/>
      <c r="C6" s="130"/>
      <c r="D6" s="130"/>
      <c r="E6" s="130"/>
    </row>
    <row r="7" spans="1:5" ht="12.75">
      <c r="A7" s="130"/>
      <c r="B7" s="130"/>
      <c r="C7" s="130"/>
      <c r="D7" s="130"/>
      <c r="E7" s="130"/>
    </row>
    <row r="8" spans="1:5" ht="12.75">
      <c r="A8" s="130"/>
      <c r="B8" s="130"/>
      <c r="C8" s="130"/>
      <c r="D8" s="130"/>
      <c r="E8" s="130"/>
    </row>
    <row r="9" spans="1:5" ht="12.75">
      <c r="A9" s="130"/>
      <c r="B9" s="130"/>
      <c r="C9" s="130"/>
      <c r="D9" s="130"/>
      <c r="E9" s="130"/>
    </row>
    <row r="10" spans="1:5" ht="12.75">
      <c r="A10" s="130"/>
      <c r="B10" s="130"/>
      <c r="C10" s="130"/>
      <c r="D10" s="130"/>
      <c r="E10" s="130"/>
    </row>
    <row r="11" spans="1:5" ht="12.75">
      <c r="A11" s="130"/>
      <c r="B11" s="130"/>
      <c r="C11" s="130"/>
      <c r="D11" s="130"/>
      <c r="E11" s="130"/>
    </row>
    <row r="12" spans="1:5" ht="12.75">
      <c r="A12" s="130"/>
      <c r="B12" s="130"/>
      <c r="C12" s="130"/>
      <c r="D12" s="130"/>
      <c r="E12" s="130"/>
    </row>
    <row r="13" spans="1:5" ht="12.75">
      <c r="A13" s="130"/>
      <c r="B13" s="130"/>
      <c r="C13" s="130"/>
      <c r="D13" s="130"/>
      <c r="E13" s="130"/>
    </row>
    <row r="14" spans="1:5" ht="15">
      <c r="A14" s="130"/>
      <c r="B14" s="131" t="s">
        <v>219</v>
      </c>
      <c r="C14" s="131"/>
      <c r="D14" s="131"/>
      <c r="E14" s="130"/>
    </row>
    <row r="15" spans="1:5" ht="15">
      <c r="A15" s="130"/>
      <c r="B15" s="131"/>
      <c r="C15" s="131"/>
      <c r="D15" s="131"/>
      <c r="E15" s="130"/>
    </row>
    <row r="16" spans="1:5" ht="12.75">
      <c r="A16" s="130"/>
      <c r="B16" s="130"/>
      <c r="C16" s="130"/>
      <c r="D16" s="130"/>
      <c r="E16" s="130"/>
    </row>
    <row r="17" spans="1:5" ht="14.25">
      <c r="A17" s="130"/>
      <c r="B17" s="130"/>
      <c r="C17" s="132" t="s">
        <v>221</v>
      </c>
      <c r="D17" s="337" t="s">
        <v>335</v>
      </c>
      <c r="E17" s="337" t="s">
        <v>222</v>
      </c>
    </row>
    <row r="18" spans="1:5" ht="14.25">
      <c r="A18" s="130"/>
      <c r="B18" s="130"/>
      <c r="C18" s="132"/>
      <c r="D18" s="132"/>
      <c r="E18" s="132"/>
    </row>
    <row r="19" spans="1:5" ht="15">
      <c r="A19" s="130"/>
      <c r="B19" s="131" t="s">
        <v>220</v>
      </c>
      <c r="C19" s="133">
        <f>cesta!E28</f>
        <v>0</v>
      </c>
      <c r="D19" s="133">
        <f>C19*22%</f>
        <v>0</v>
      </c>
      <c r="E19" s="133">
        <f>SUM(C19:D19)</f>
        <v>0</v>
      </c>
    </row>
    <row r="20" spans="1:5" ht="15">
      <c r="A20" s="130"/>
      <c r="B20" s="131" t="s">
        <v>223</v>
      </c>
      <c r="C20" s="133">
        <f>'hodnik za pešce'!F22</f>
        <v>0</v>
      </c>
      <c r="D20" s="133">
        <f>C20*22%</f>
        <v>0</v>
      </c>
      <c r="E20" s="133">
        <f>SUM(C20:D20)</f>
        <v>0</v>
      </c>
    </row>
    <row r="21" spans="1:5" ht="15">
      <c r="A21" s="130"/>
      <c r="B21" s="131" t="s">
        <v>336</v>
      </c>
      <c r="C21" s="133">
        <f>'cestna razsvetljava'!G232</f>
        <v>0</v>
      </c>
      <c r="D21" s="133">
        <f>C21*22%</f>
        <v>0</v>
      </c>
      <c r="E21" s="133">
        <f>SUM(C21:D21)</f>
        <v>0</v>
      </c>
    </row>
    <row r="22" spans="1:5" ht="15">
      <c r="A22" s="130"/>
      <c r="B22" s="131" t="s">
        <v>440</v>
      </c>
      <c r="C22" s="133">
        <f>'Oporni zid'!E26</f>
        <v>0</v>
      </c>
      <c r="D22" s="133">
        <f>C22*22%</f>
        <v>0</v>
      </c>
      <c r="E22" s="133">
        <f>SUM(C22:D22)</f>
        <v>0</v>
      </c>
    </row>
    <row r="23" spans="1:5" ht="15">
      <c r="A23" s="130"/>
      <c r="B23" s="131"/>
      <c r="C23" s="133"/>
      <c r="D23" s="133"/>
      <c r="E23" s="133"/>
    </row>
    <row r="24" spans="1:6" ht="12.75">
      <c r="A24" s="130"/>
      <c r="B24" s="130"/>
      <c r="C24" s="130"/>
      <c r="D24" s="130"/>
      <c r="E24" s="130"/>
      <c r="F24" s="1"/>
    </row>
    <row r="25" spans="1:6" ht="15">
      <c r="A25" s="130"/>
      <c r="B25" s="131" t="s">
        <v>337</v>
      </c>
      <c r="C25" s="133">
        <f>SUM(C19:C24)</f>
        <v>0</v>
      </c>
      <c r="D25" s="133">
        <f>C25*22%</f>
        <v>0</v>
      </c>
      <c r="E25" s="133">
        <f>SUM(C25:D25)</f>
        <v>0</v>
      </c>
      <c r="F25" s="1"/>
    </row>
    <row r="26" spans="1:6" ht="12.75">
      <c r="A26" s="130"/>
      <c r="B26" s="130"/>
      <c r="C26" s="130"/>
      <c r="D26" s="130"/>
      <c r="E26" s="130"/>
      <c r="F26" s="1"/>
    </row>
    <row r="27" spans="1:6" ht="12.75">
      <c r="A27" s="130"/>
      <c r="B27" s="130"/>
      <c r="C27" s="130"/>
      <c r="D27" s="130"/>
      <c r="E27" s="130"/>
      <c r="F27" s="1"/>
    </row>
    <row r="28" spans="1:5" ht="12.75">
      <c r="A28" s="130"/>
      <c r="B28" s="130"/>
      <c r="C28" s="130"/>
      <c r="D28" s="130"/>
      <c r="E28" s="130"/>
    </row>
    <row r="29" spans="1:5" ht="14.25">
      <c r="A29" s="130"/>
      <c r="B29" s="134"/>
      <c r="C29" s="130"/>
      <c r="D29" s="130"/>
      <c r="E29" s="130"/>
    </row>
    <row r="30" spans="1:5" ht="12.75">
      <c r="A30" s="130"/>
      <c r="B30" s="130"/>
      <c r="C30" s="130"/>
      <c r="D30" s="130"/>
      <c r="E30" s="130"/>
    </row>
    <row r="31" spans="1:5" ht="12.75">
      <c r="A31" s="130"/>
      <c r="B31" s="130"/>
      <c r="C31" s="130"/>
      <c r="D31" s="130"/>
      <c r="E31" s="130"/>
    </row>
    <row r="32" spans="1:5" ht="12.75">
      <c r="A32" s="130"/>
      <c r="B32" s="130"/>
      <c r="C32" s="130"/>
      <c r="D32" s="130"/>
      <c r="E32" s="130"/>
    </row>
    <row r="33" spans="1:5" ht="12.75">
      <c r="A33" s="118"/>
      <c r="B33" s="118"/>
      <c r="C33" s="118"/>
      <c r="D33" s="118"/>
      <c r="E33" s="118"/>
    </row>
    <row r="34" spans="1:5" ht="12.75">
      <c r="A34" s="118"/>
      <c r="B34" s="118"/>
      <c r="C34" s="118"/>
      <c r="D34" s="118"/>
      <c r="E34" s="118"/>
    </row>
    <row r="35" spans="1:5" ht="12.75">
      <c r="A35" s="118"/>
      <c r="B35" s="118"/>
      <c r="C35" s="118"/>
      <c r="D35" s="118"/>
      <c r="E35" s="118"/>
    </row>
    <row r="36" spans="1:5" ht="12.75">
      <c r="A36" s="118"/>
      <c r="B36" s="118"/>
      <c r="C36" s="118"/>
      <c r="D36" s="118"/>
      <c r="E36" s="118"/>
    </row>
    <row r="37" spans="1:5" ht="12.75">
      <c r="A37" s="118"/>
      <c r="B37" s="118"/>
      <c r="C37" s="118"/>
      <c r="D37" s="118"/>
      <c r="E37" s="118"/>
    </row>
    <row r="38" spans="1:5" ht="12.75">
      <c r="A38" s="118"/>
      <c r="B38" s="118"/>
      <c r="C38" s="118"/>
      <c r="D38" s="118"/>
      <c r="E38" s="118"/>
    </row>
    <row r="39" spans="1:5" ht="12.75">
      <c r="A39" s="118"/>
      <c r="B39" s="118"/>
      <c r="C39" s="118"/>
      <c r="D39" s="118"/>
      <c r="E39" s="118"/>
    </row>
    <row r="40" spans="1:5" ht="12.75">
      <c r="A40" s="118"/>
      <c r="B40" s="118"/>
      <c r="C40" s="118"/>
      <c r="D40" s="118"/>
      <c r="E40" s="118"/>
    </row>
    <row r="41" spans="1:5" ht="12.75">
      <c r="A41" s="118"/>
      <c r="B41" s="118"/>
      <c r="C41" s="118"/>
      <c r="D41" s="118"/>
      <c r="E41" s="118"/>
    </row>
    <row r="42" spans="1:5" ht="12.75">
      <c r="A42" s="118"/>
      <c r="B42" s="118"/>
      <c r="C42" s="118"/>
      <c r="D42" s="118"/>
      <c r="E42" s="118"/>
    </row>
    <row r="43" spans="1:5" ht="12.75">
      <c r="A43" s="118"/>
      <c r="B43" s="118"/>
      <c r="C43" s="118"/>
      <c r="D43" s="118"/>
      <c r="E43" s="118"/>
    </row>
    <row r="44" spans="1:5" ht="12.75">
      <c r="A44" s="118"/>
      <c r="B44" s="118"/>
      <c r="C44" s="118"/>
      <c r="D44" s="118"/>
      <c r="E44" s="118"/>
    </row>
    <row r="45" spans="1:5" ht="12.75">
      <c r="A45" s="118"/>
      <c r="B45" s="118"/>
      <c r="C45" s="118"/>
      <c r="D45" s="118"/>
      <c r="E45" s="118"/>
    </row>
    <row r="46" spans="1:5" ht="12.75">
      <c r="A46" s="118"/>
      <c r="B46" s="118"/>
      <c r="C46" s="118"/>
      <c r="D46" s="118"/>
      <c r="E46" s="118"/>
    </row>
    <row r="47" spans="1:5" ht="12.75">
      <c r="A47" s="118"/>
      <c r="B47" s="118"/>
      <c r="C47" s="118"/>
      <c r="D47" s="118"/>
      <c r="E47" s="118"/>
    </row>
    <row r="48" spans="1:5" ht="12.75">
      <c r="A48" s="118"/>
      <c r="B48" s="118"/>
      <c r="C48" s="118"/>
      <c r="D48" s="118"/>
      <c r="E48" s="118"/>
    </row>
    <row r="49" spans="1:5" ht="12.75">
      <c r="A49" s="118"/>
      <c r="B49" s="118"/>
      <c r="C49" s="118"/>
      <c r="D49" s="118"/>
      <c r="E49" s="118"/>
    </row>
    <row r="50" spans="1:5" ht="12.75">
      <c r="A50" s="118"/>
      <c r="B50" s="118"/>
      <c r="C50" s="118"/>
      <c r="D50" s="118"/>
      <c r="E50" s="118"/>
    </row>
    <row r="51" spans="1:5" ht="12.75">
      <c r="A51" s="118"/>
      <c r="B51" s="118"/>
      <c r="C51" s="118"/>
      <c r="D51" s="118"/>
      <c r="E51" s="118"/>
    </row>
    <row r="52" spans="1:5" ht="15">
      <c r="A52" s="118"/>
      <c r="B52" s="119"/>
      <c r="C52" s="119"/>
      <c r="D52" s="119"/>
      <c r="E52" s="118"/>
    </row>
    <row r="53" spans="1:9" ht="15">
      <c r="A53" s="120"/>
      <c r="B53" s="92"/>
      <c r="C53" s="92"/>
      <c r="D53" s="92"/>
      <c r="E53" s="120"/>
      <c r="F53" s="5"/>
      <c r="G53" s="5"/>
      <c r="H53" s="5"/>
      <c r="I53" s="5"/>
    </row>
    <row r="54" spans="1:9" ht="12.75">
      <c r="A54" s="120"/>
      <c r="B54" s="120"/>
      <c r="C54" s="120"/>
      <c r="D54" s="120"/>
      <c r="E54" s="120"/>
      <c r="F54" s="5"/>
      <c r="G54" s="5"/>
      <c r="H54" s="5"/>
      <c r="I54" s="5"/>
    </row>
    <row r="55" spans="1:9" ht="14.25">
      <c r="A55" s="120"/>
      <c r="B55" s="120"/>
      <c r="C55" s="93"/>
      <c r="D55" s="93"/>
      <c r="E55" s="93"/>
      <c r="F55" s="5"/>
      <c r="G55" s="5"/>
      <c r="H55" s="5"/>
      <c r="I55" s="5"/>
    </row>
    <row r="56" spans="1:9" ht="14.25">
      <c r="A56" s="120"/>
      <c r="B56" s="120"/>
      <c r="C56" s="93"/>
      <c r="D56" s="93"/>
      <c r="E56" s="93"/>
      <c r="F56" s="5"/>
      <c r="G56" s="5"/>
      <c r="H56" s="5"/>
      <c r="I56" s="5"/>
    </row>
    <row r="57" spans="1:9" ht="14.25">
      <c r="A57" s="120"/>
      <c r="B57" s="121"/>
      <c r="C57" s="122"/>
      <c r="D57" s="122"/>
      <c r="E57" s="122"/>
      <c r="F57" s="5"/>
      <c r="G57" s="5"/>
      <c r="H57" s="5"/>
      <c r="I57" s="5"/>
    </row>
    <row r="58" spans="1:9" ht="14.25">
      <c r="A58" s="120"/>
      <c r="B58" s="120"/>
      <c r="C58" s="123"/>
      <c r="D58" s="124"/>
      <c r="E58" s="125"/>
      <c r="F58" s="5"/>
      <c r="G58" s="5"/>
      <c r="H58" s="5"/>
      <c r="I58" s="5"/>
    </row>
    <row r="59" spans="1:9" ht="14.25">
      <c r="A59" s="120"/>
      <c r="B59" s="120"/>
      <c r="C59" s="123"/>
      <c r="D59" s="124"/>
      <c r="E59" s="125"/>
      <c r="F59" s="5"/>
      <c r="G59" s="5"/>
      <c r="H59" s="5"/>
      <c r="I59" s="5"/>
    </row>
    <row r="60" spans="1:9" ht="14.25">
      <c r="A60" s="120"/>
      <c r="B60" s="120"/>
      <c r="C60" s="123"/>
      <c r="D60" s="124"/>
      <c r="E60" s="120"/>
      <c r="F60" s="5"/>
      <c r="G60" s="5"/>
      <c r="H60" s="5"/>
      <c r="I60" s="5"/>
    </row>
    <row r="61" spans="1:9" ht="14.25">
      <c r="A61" s="120"/>
      <c r="B61" s="126"/>
      <c r="C61" s="123"/>
      <c r="D61" s="124"/>
      <c r="E61" s="125"/>
      <c r="F61" s="5"/>
      <c r="G61" s="5"/>
      <c r="H61" s="6"/>
      <c r="I61" s="5"/>
    </row>
    <row r="62" spans="1:9" ht="14.25">
      <c r="A62" s="120"/>
      <c r="B62" s="120"/>
      <c r="C62" s="123"/>
      <c r="D62" s="124"/>
      <c r="E62" s="120"/>
      <c r="F62" s="5"/>
      <c r="G62" s="5"/>
      <c r="H62" s="5"/>
      <c r="I62" s="5"/>
    </row>
    <row r="63" spans="1:9" ht="14.25">
      <c r="A63" s="120"/>
      <c r="B63" s="120"/>
      <c r="C63" s="123"/>
      <c r="D63" s="124"/>
      <c r="E63" s="120"/>
      <c r="F63" s="5"/>
      <c r="G63" s="5"/>
      <c r="H63" s="5"/>
      <c r="I63" s="5"/>
    </row>
    <row r="64" spans="1:9" ht="14.25">
      <c r="A64" s="120"/>
      <c r="B64" s="120"/>
      <c r="C64" s="123"/>
      <c r="D64" s="124"/>
      <c r="E64" s="120"/>
      <c r="F64" s="5"/>
      <c r="G64" s="5"/>
      <c r="H64" s="5"/>
      <c r="I64" s="5"/>
    </row>
    <row r="65" spans="1:9" ht="14.25">
      <c r="A65" s="120"/>
      <c r="B65" s="120"/>
      <c r="C65" s="123"/>
      <c r="D65" s="124"/>
      <c r="E65" s="120"/>
      <c r="F65" s="5"/>
      <c r="G65" s="5"/>
      <c r="H65" s="5"/>
      <c r="I65" s="5"/>
    </row>
    <row r="66" spans="1:9" ht="14.25">
      <c r="A66" s="120"/>
      <c r="B66" s="120"/>
      <c r="C66" s="123"/>
      <c r="D66" s="124"/>
      <c r="E66" s="120"/>
      <c r="F66" s="5"/>
      <c r="G66" s="5"/>
      <c r="H66" s="5"/>
      <c r="I66" s="5"/>
    </row>
    <row r="67" spans="1:9" ht="14.25">
      <c r="A67" s="120"/>
      <c r="B67" s="120"/>
      <c r="C67" s="123"/>
      <c r="D67" s="124"/>
      <c r="E67" s="120"/>
      <c r="F67" s="5"/>
      <c r="G67" s="5"/>
      <c r="H67" s="5"/>
      <c r="I67" s="5"/>
    </row>
    <row r="68" spans="1:9" ht="14.25">
      <c r="A68" s="120"/>
      <c r="B68" s="120"/>
      <c r="C68" s="123"/>
      <c r="D68" s="124"/>
      <c r="E68" s="120"/>
      <c r="F68" s="5"/>
      <c r="G68" s="5"/>
      <c r="H68" s="5"/>
      <c r="I68" s="5"/>
    </row>
    <row r="69" spans="1:9" ht="14.25">
      <c r="A69" s="120"/>
      <c r="B69" s="120"/>
      <c r="C69" s="123"/>
      <c r="D69" s="124"/>
      <c r="E69" s="120"/>
      <c r="F69" s="5"/>
      <c r="G69" s="5"/>
      <c r="H69" s="5"/>
      <c r="I69" s="5"/>
    </row>
    <row r="70" spans="1:5" ht="14.25">
      <c r="A70" s="118"/>
      <c r="B70" s="118"/>
      <c r="C70" s="127"/>
      <c r="D70" s="128"/>
      <c r="E70" s="118"/>
    </row>
    <row r="71" spans="1:5" ht="14.25">
      <c r="A71" s="118"/>
      <c r="B71" s="118"/>
      <c r="C71" s="127"/>
      <c r="D71" s="128"/>
      <c r="E71" s="118"/>
    </row>
    <row r="72" spans="1:5" ht="14.25">
      <c r="A72" s="118"/>
      <c r="B72" s="118"/>
      <c r="C72" s="127"/>
      <c r="D72" s="128"/>
      <c r="E72" s="118"/>
    </row>
    <row r="73" spans="1:5" ht="14.25">
      <c r="A73" s="118"/>
      <c r="B73" s="58"/>
      <c r="C73" s="127"/>
      <c r="D73" s="128"/>
      <c r="E73" s="118"/>
    </row>
    <row r="74" spans="1:5" ht="14.25">
      <c r="A74" s="118"/>
      <c r="B74" s="58"/>
      <c r="C74" s="127"/>
      <c r="D74" s="128"/>
      <c r="E74" s="118"/>
    </row>
    <row r="75" spans="1:5" ht="14.25">
      <c r="A75" s="118"/>
      <c r="B75" s="58"/>
      <c r="C75" s="127"/>
      <c r="D75" s="128"/>
      <c r="E75" s="118"/>
    </row>
    <row r="76" spans="1:6" ht="14.25">
      <c r="A76" s="120"/>
      <c r="B76" s="126"/>
      <c r="C76" s="123"/>
      <c r="D76" s="124"/>
      <c r="E76" s="120"/>
      <c r="F76" s="5"/>
    </row>
    <row r="77" spans="1:6" ht="14.25">
      <c r="A77" s="120"/>
      <c r="B77" s="126"/>
      <c r="C77" s="123"/>
      <c r="D77" s="124"/>
      <c r="E77" s="120"/>
      <c r="F77" s="5"/>
    </row>
    <row r="78" spans="1:6" ht="12.75">
      <c r="A78" s="120"/>
      <c r="B78" s="120"/>
      <c r="C78" s="129"/>
      <c r="D78" s="124"/>
      <c r="E78" s="120"/>
      <c r="F78" s="5"/>
    </row>
    <row r="79" spans="1:6" ht="12.75">
      <c r="A79" s="120"/>
      <c r="B79" s="120"/>
      <c r="C79" s="129"/>
      <c r="D79" s="124"/>
      <c r="E79" s="120"/>
      <c r="F79" s="5"/>
    </row>
    <row r="80" spans="1:6" ht="12.75">
      <c r="A80" s="120"/>
      <c r="B80" s="120"/>
      <c r="C80" s="120"/>
      <c r="D80" s="120"/>
      <c r="E80" s="120"/>
      <c r="F80" s="5"/>
    </row>
    <row r="81" spans="1:6" ht="12.75">
      <c r="A81" s="120"/>
      <c r="B81" s="120"/>
      <c r="C81" s="120"/>
      <c r="D81" s="120"/>
      <c r="E81" s="120"/>
      <c r="F81" s="5"/>
    </row>
    <row r="82" spans="1:6" ht="12.75">
      <c r="A82" s="120"/>
      <c r="B82" s="120"/>
      <c r="C82" s="120"/>
      <c r="D82" s="120"/>
      <c r="E82" s="120"/>
      <c r="F82" s="5"/>
    </row>
    <row r="83" spans="1:6" ht="12.75">
      <c r="A83" s="120"/>
      <c r="B83" s="120"/>
      <c r="C83" s="120"/>
      <c r="D83" s="120"/>
      <c r="E83" s="120"/>
      <c r="F83" s="5"/>
    </row>
    <row r="84" spans="1:6" ht="12.75">
      <c r="A84" s="120"/>
      <c r="B84" s="120"/>
      <c r="C84" s="120"/>
      <c r="D84" s="120"/>
      <c r="E84" s="120"/>
      <c r="F84" s="5"/>
    </row>
    <row r="85" spans="1:6" ht="12.75">
      <c r="A85" s="120"/>
      <c r="B85" s="120"/>
      <c r="C85" s="120"/>
      <c r="D85" s="120"/>
      <c r="E85" s="120"/>
      <c r="F85" s="5"/>
    </row>
    <row r="86" spans="1:6" ht="12.75">
      <c r="A86" s="120"/>
      <c r="B86" s="120"/>
      <c r="C86" s="120"/>
      <c r="D86" s="120"/>
      <c r="E86" s="120"/>
      <c r="F86" s="5"/>
    </row>
    <row r="87" spans="1:6" ht="12.75">
      <c r="A87" s="120"/>
      <c r="B87" s="120"/>
      <c r="C87" s="120"/>
      <c r="D87" s="120"/>
      <c r="E87" s="120"/>
      <c r="F87" s="5"/>
    </row>
    <row r="88" spans="1:5" ht="12.75">
      <c r="A88" s="118"/>
      <c r="B88" s="118"/>
      <c r="C88" s="118"/>
      <c r="D88" s="118"/>
      <c r="E88" s="118"/>
    </row>
    <row r="89" spans="1:5" ht="12.75">
      <c r="A89" s="118"/>
      <c r="B89" s="118"/>
      <c r="C89" s="118"/>
      <c r="D89" s="118"/>
      <c r="E89" s="118"/>
    </row>
    <row r="90" spans="1:5" ht="12.75">
      <c r="A90" s="118"/>
      <c r="B90" s="118"/>
      <c r="C90" s="118"/>
      <c r="D90" s="118"/>
      <c r="E90" s="118"/>
    </row>
    <row r="91" spans="1:5" ht="12.75">
      <c r="A91" s="118"/>
      <c r="B91" s="118"/>
      <c r="C91" s="118"/>
      <c r="D91" s="118"/>
      <c r="E91" s="118"/>
    </row>
    <row r="92" spans="1:5" ht="12.75">
      <c r="A92" s="118"/>
      <c r="B92" s="118"/>
      <c r="C92" s="118"/>
      <c r="D92" s="118"/>
      <c r="E92" s="118"/>
    </row>
    <row r="93" spans="1:5" ht="12.75">
      <c r="A93" s="118"/>
      <c r="B93" s="118"/>
      <c r="C93" s="118"/>
      <c r="D93" s="118"/>
      <c r="E93" s="118"/>
    </row>
    <row r="94" spans="1:5" ht="12.75">
      <c r="A94" s="118"/>
      <c r="B94" s="118"/>
      <c r="C94" s="118"/>
      <c r="D94" s="118"/>
      <c r="E94" s="118"/>
    </row>
    <row r="95" spans="1:5" ht="12.75">
      <c r="A95" s="118"/>
      <c r="B95" s="118"/>
      <c r="C95" s="118"/>
      <c r="D95" s="118"/>
      <c r="E95" s="118"/>
    </row>
    <row r="96" spans="1:5" ht="12.75">
      <c r="A96" s="118"/>
      <c r="B96" s="118"/>
      <c r="C96" s="118"/>
      <c r="D96" s="118"/>
      <c r="E96" s="118"/>
    </row>
    <row r="97" spans="1:5" ht="12.75">
      <c r="A97" s="118"/>
      <c r="B97" s="118"/>
      <c r="C97" s="118"/>
      <c r="D97" s="118"/>
      <c r="E97" s="118"/>
    </row>
    <row r="98" spans="1:5" ht="12.75">
      <c r="A98" s="118"/>
      <c r="B98" s="118"/>
      <c r="C98" s="118"/>
      <c r="D98" s="118"/>
      <c r="E98" s="118"/>
    </row>
    <row r="99" spans="1:5" ht="12.75">
      <c r="A99" s="118"/>
      <c r="B99" s="118"/>
      <c r="C99" s="118"/>
      <c r="D99" s="118"/>
      <c r="E99" s="118"/>
    </row>
    <row r="100" spans="1:5" ht="12.75">
      <c r="A100" s="118"/>
      <c r="B100" s="118"/>
      <c r="C100" s="118"/>
      <c r="D100" s="118"/>
      <c r="E100" s="118"/>
    </row>
    <row r="101" spans="1:5" ht="12.75">
      <c r="A101" s="118"/>
      <c r="B101" s="118"/>
      <c r="C101" s="118"/>
      <c r="D101" s="118"/>
      <c r="E101" s="118"/>
    </row>
    <row r="102" spans="1:5" ht="12.75">
      <c r="A102" s="118"/>
      <c r="B102" s="118"/>
      <c r="C102" s="118"/>
      <c r="D102" s="118"/>
      <c r="E102" s="118"/>
    </row>
    <row r="103" spans="1:5" ht="12.75">
      <c r="A103" s="118"/>
      <c r="B103" s="118"/>
      <c r="C103" s="118"/>
      <c r="D103" s="118"/>
      <c r="E103" s="118"/>
    </row>
    <row r="104" spans="1:5" ht="12.75">
      <c r="A104" s="118"/>
      <c r="B104" s="118"/>
      <c r="C104" s="118"/>
      <c r="D104" s="118"/>
      <c r="E104" s="118"/>
    </row>
    <row r="105" spans="1:5" ht="12.75">
      <c r="A105" s="118"/>
      <c r="B105" s="118"/>
      <c r="C105" s="118"/>
      <c r="D105" s="118"/>
      <c r="E105" s="118"/>
    </row>
    <row r="106" spans="1:5" ht="12.75">
      <c r="A106" s="118"/>
      <c r="B106" s="118"/>
      <c r="C106" s="118"/>
      <c r="D106" s="118"/>
      <c r="E106" s="118"/>
    </row>
    <row r="107" spans="1:5" ht="12.75">
      <c r="A107" s="118"/>
      <c r="B107" s="118"/>
      <c r="C107" s="118"/>
      <c r="D107" s="118"/>
      <c r="E107" s="118"/>
    </row>
    <row r="108" spans="1:5" ht="12.75">
      <c r="A108" s="118"/>
      <c r="B108" s="118"/>
      <c r="C108" s="118"/>
      <c r="D108" s="118"/>
      <c r="E108" s="118"/>
    </row>
    <row r="109" spans="1:5" ht="12.75">
      <c r="A109" s="118"/>
      <c r="B109" s="118"/>
      <c r="C109" s="118"/>
      <c r="D109" s="118"/>
      <c r="E109" s="118"/>
    </row>
    <row r="110" spans="1:5" ht="12.75">
      <c r="A110" s="118"/>
      <c r="B110" s="118"/>
      <c r="C110" s="118"/>
      <c r="D110" s="118"/>
      <c r="E110" s="118"/>
    </row>
    <row r="111" spans="1:5" ht="12.75">
      <c r="A111" s="118"/>
      <c r="B111" s="118"/>
      <c r="C111" s="118"/>
      <c r="D111" s="118"/>
      <c r="E111" s="118"/>
    </row>
    <row r="112" spans="1:5" ht="12.75">
      <c r="A112" s="118"/>
      <c r="B112" s="118"/>
      <c r="C112" s="118"/>
      <c r="D112" s="118"/>
      <c r="E112" s="118"/>
    </row>
    <row r="113" spans="1:5" ht="12.75">
      <c r="A113" s="118"/>
      <c r="B113" s="118"/>
      <c r="C113" s="118"/>
      <c r="D113" s="118"/>
      <c r="E113" s="118"/>
    </row>
    <row r="114" spans="1:5" ht="12.75">
      <c r="A114" s="118"/>
      <c r="B114" s="118"/>
      <c r="C114" s="118"/>
      <c r="D114" s="118"/>
      <c r="E114" s="118"/>
    </row>
    <row r="115" spans="1:5" ht="12.75">
      <c r="A115" s="118"/>
      <c r="B115" s="118"/>
      <c r="C115" s="118"/>
      <c r="D115" s="118"/>
      <c r="E115" s="118"/>
    </row>
    <row r="116" spans="1:5" ht="12.75">
      <c r="A116" s="118"/>
      <c r="B116" s="118"/>
      <c r="C116" s="118"/>
      <c r="D116" s="118"/>
      <c r="E116" s="118"/>
    </row>
    <row r="117" spans="1:5" ht="12.75">
      <c r="A117" s="118"/>
      <c r="B117" s="118"/>
      <c r="C117" s="118"/>
      <c r="D117" s="118"/>
      <c r="E117" s="118"/>
    </row>
    <row r="118" spans="1:5" ht="12.75">
      <c r="A118" s="118"/>
      <c r="B118" s="118"/>
      <c r="C118" s="118"/>
      <c r="D118" s="118"/>
      <c r="E118" s="118"/>
    </row>
    <row r="119" spans="1:5" ht="12.75">
      <c r="A119" s="118"/>
      <c r="B119" s="118"/>
      <c r="C119" s="118"/>
      <c r="D119" s="118"/>
      <c r="E119" s="118"/>
    </row>
    <row r="120" spans="1:5" ht="12.75">
      <c r="A120" s="118"/>
      <c r="B120" s="118"/>
      <c r="C120" s="118"/>
      <c r="D120" s="118"/>
      <c r="E120" s="118"/>
    </row>
    <row r="121" spans="1:5" ht="12.75">
      <c r="A121" s="118"/>
      <c r="B121" s="118"/>
      <c r="C121" s="118"/>
      <c r="D121" s="118"/>
      <c r="E121" s="118"/>
    </row>
    <row r="122" spans="1:5" ht="12.75">
      <c r="A122" s="118"/>
      <c r="B122" s="118"/>
      <c r="C122" s="118"/>
      <c r="D122" s="118"/>
      <c r="E122" s="118"/>
    </row>
    <row r="123" spans="1:5" ht="12.75">
      <c r="A123" s="118"/>
      <c r="B123" s="118"/>
      <c r="C123" s="118"/>
      <c r="D123" s="118"/>
      <c r="E123" s="118"/>
    </row>
    <row r="124" spans="1:5" ht="12.75">
      <c r="A124" s="118"/>
      <c r="B124" s="118"/>
      <c r="C124" s="118"/>
      <c r="D124" s="118"/>
      <c r="E124" s="118"/>
    </row>
    <row r="125" spans="1:5" ht="12.75">
      <c r="A125" s="118"/>
      <c r="B125" s="118"/>
      <c r="C125" s="118"/>
      <c r="D125" s="118"/>
      <c r="E125" s="118"/>
    </row>
    <row r="126" spans="1:5" ht="12.75">
      <c r="A126" s="118"/>
      <c r="B126" s="118"/>
      <c r="C126" s="118"/>
      <c r="D126" s="118"/>
      <c r="E126" s="118"/>
    </row>
    <row r="127" spans="1:5" ht="12.75">
      <c r="A127" s="118"/>
      <c r="B127" s="118"/>
      <c r="C127" s="118"/>
      <c r="D127" s="118"/>
      <c r="E127" s="118"/>
    </row>
    <row r="128" spans="1:5" ht="12.75">
      <c r="A128" s="118"/>
      <c r="B128" s="118"/>
      <c r="C128" s="118"/>
      <c r="D128" s="118"/>
      <c r="E128" s="118"/>
    </row>
    <row r="129" spans="1:5" ht="12.75">
      <c r="A129" s="118"/>
      <c r="B129" s="118"/>
      <c r="C129" s="118"/>
      <c r="D129" s="118"/>
      <c r="E129" s="118"/>
    </row>
    <row r="130" spans="1:5" ht="12.75">
      <c r="A130" s="118"/>
      <c r="B130" s="118"/>
      <c r="C130" s="118"/>
      <c r="D130" s="118"/>
      <c r="E130" s="118"/>
    </row>
    <row r="131" spans="1:5" ht="12.75">
      <c r="A131" s="118"/>
      <c r="B131" s="118"/>
      <c r="C131" s="118"/>
      <c r="D131" s="118"/>
      <c r="E131" s="118"/>
    </row>
    <row r="132" spans="1:5" ht="12.75">
      <c r="A132" s="118"/>
      <c r="B132" s="118"/>
      <c r="C132" s="118"/>
      <c r="D132" s="118"/>
      <c r="E132" s="118"/>
    </row>
    <row r="133" spans="1:5" ht="12.75">
      <c r="A133" s="118"/>
      <c r="B133" s="118"/>
      <c r="C133" s="118"/>
      <c r="D133" s="118"/>
      <c r="E133" s="118"/>
    </row>
    <row r="134" spans="1:5" ht="12.75">
      <c r="A134" s="118"/>
      <c r="B134" s="118"/>
      <c r="C134" s="118"/>
      <c r="D134" s="118"/>
      <c r="E134" s="118"/>
    </row>
    <row r="135" spans="1:5" ht="12.75">
      <c r="A135" s="118"/>
      <c r="B135" s="118"/>
      <c r="C135" s="118"/>
      <c r="D135" s="118"/>
      <c r="E135" s="118"/>
    </row>
    <row r="136" spans="1:5" ht="12.75">
      <c r="A136" s="118"/>
      <c r="B136" s="118"/>
      <c r="C136" s="118"/>
      <c r="D136" s="118"/>
      <c r="E136" s="118"/>
    </row>
    <row r="137" spans="1:5" ht="12.75">
      <c r="A137" s="118"/>
      <c r="B137" s="118"/>
      <c r="C137" s="118"/>
      <c r="D137" s="118"/>
      <c r="E137" s="118"/>
    </row>
    <row r="138" spans="1:5" ht="12.75">
      <c r="A138" s="118"/>
      <c r="B138" s="118"/>
      <c r="C138" s="118"/>
      <c r="D138" s="118"/>
      <c r="E138" s="118"/>
    </row>
    <row r="139" spans="1:5" ht="12.75">
      <c r="A139" s="118"/>
      <c r="B139" s="118"/>
      <c r="C139" s="118"/>
      <c r="D139" s="118"/>
      <c r="E139" s="118"/>
    </row>
    <row r="140" spans="1:5" ht="12.75">
      <c r="A140" s="118"/>
      <c r="B140" s="118"/>
      <c r="C140" s="118"/>
      <c r="D140" s="118"/>
      <c r="E140" s="118"/>
    </row>
    <row r="141" spans="1:5" ht="12.75">
      <c r="A141" s="118"/>
      <c r="B141" s="118"/>
      <c r="C141" s="118"/>
      <c r="D141" s="118"/>
      <c r="E141" s="118"/>
    </row>
    <row r="142" spans="1:5" ht="12.75">
      <c r="A142" s="118"/>
      <c r="B142" s="118"/>
      <c r="C142" s="118"/>
      <c r="D142" s="118"/>
      <c r="E142" s="118"/>
    </row>
    <row r="143" spans="1:5" ht="12.75">
      <c r="A143" s="118"/>
      <c r="B143" s="118"/>
      <c r="C143" s="118"/>
      <c r="D143" s="118"/>
      <c r="E143" s="118"/>
    </row>
    <row r="144" spans="1:5" ht="12.75">
      <c r="A144" s="118"/>
      <c r="B144" s="118"/>
      <c r="C144" s="118"/>
      <c r="D144" s="118"/>
      <c r="E144" s="118"/>
    </row>
    <row r="145" spans="1:5" ht="12.75">
      <c r="A145" s="118"/>
      <c r="B145" s="118"/>
      <c r="C145" s="118"/>
      <c r="D145" s="118"/>
      <c r="E145" s="118"/>
    </row>
    <row r="146" spans="1:5" ht="12.75">
      <c r="A146" s="118"/>
      <c r="B146" s="118"/>
      <c r="C146" s="118"/>
      <c r="D146" s="118"/>
      <c r="E146" s="118"/>
    </row>
    <row r="147" spans="1:5" ht="12.75">
      <c r="A147" s="118"/>
      <c r="B147" s="118"/>
      <c r="C147" s="118"/>
      <c r="D147" s="118"/>
      <c r="E147" s="118"/>
    </row>
    <row r="148" spans="1:5" ht="12.75">
      <c r="A148" s="118"/>
      <c r="B148" s="118"/>
      <c r="C148" s="118"/>
      <c r="D148" s="118"/>
      <c r="E148" s="118"/>
    </row>
    <row r="149" spans="1:5" ht="12.75">
      <c r="A149" s="118"/>
      <c r="B149" s="118"/>
      <c r="C149" s="118"/>
      <c r="D149" s="118"/>
      <c r="E149" s="118"/>
    </row>
    <row r="150" spans="1:5" ht="12.75">
      <c r="A150" s="118"/>
      <c r="B150" s="118"/>
      <c r="C150" s="118"/>
      <c r="D150" s="118"/>
      <c r="E150" s="118"/>
    </row>
    <row r="151" spans="1:5" ht="12.75">
      <c r="A151" s="118"/>
      <c r="B151" s="118"/>
      <c r="C151" s="118"/>
      <c r="D151" s="118"/>
      <c r="E151" s="118"/>
    </row>
    <row r="152" spans="1:5" ht="12.75">
      <c r="A152" s="118"/>
      <c r="B152" s="118"/>
      <c r="C152" s="118"/>
      <c r="D152" s="118"/>
      <c r="E152" s="118"/>
    </row>
    <row r="153" spans="1:5" ht="12.75">
      <c r="A153" s="118"/>
      <c r="B153" s="118"/>
      <c r="C153" s="118"/>
      <c r="D153" s="118"/>
      <c r="E153" s="118"/>
    </row>
    <row r="154" spans="1:5" ht="12.75">
      <c r="A154" s="118"/>
      <c r="B154" s="118"/>
      <c r="C154" s="118"/>
      <c r="D154" s="118"/>
      <c r="E154" s="118"/>
    </row>
    <row r="155" spans="1:5" ht="12.75">
      <c r="A155" s="118"/>
      <c r="B155" s="118"/>
      <c r="C155" s="118"/>
      <c r="D155" s="118"/>
      <c r="E155" s="118"/>
    </row>
    <row r="156" spans="1:5" ht="12.75">
      <c r="A156" s="118"/>
      <c r="B156" s="118"/>
      <c r="C156" s="118"/>
      <c r="D156" s="118"/>
      <c r="E156" s="118"/>
    </row>
    <row r="157" spans="1:5" ht="12.75">
      <c r="A157" s="118"/>
      <c r="B157" s="118"/>
      <c r="C157" s="118"/>
      <c r="D157" s="118"/>
      <c r="E157" s="118"/>
    </row>
    <row r="158" spans="1:5" ht="12.75">
      <c r="A158" s="118"/>
      <c r="B158" s="118"/>
      <c r="C158" s="118"/>
      <c r="D158" s="118"/>
      <c r="E158" s="118"/>
    </row>
    <row r="159" spans="1:5" ht="12.75">
      <c r="A159" s="118"/>
      <c r="B159" s="118"/>
      <c r="C159" s="118"/>
      <c r="D159" s="118"/>
      <c r="E159" s="118"/>
    </row>
    <row r="160" spans="1:5" ht="12.75">
      <c r="A160" s="118"/>
      <c r="B160" s="118"/>
      <c r="C160" s="118"/>
      <c r="D160" s="118"/>
      <c r="E160" s="118"/>
    </row>
    <row r="161" spans="1:5" ht="12.75">
      <c r="A161" s="118"/>
      <c r="B161" s="118"/>
      <c r="C161" s="118"/>
      <c r="D161" s="118"/>
      <c r="E161" s="118"/>
    </row>
    <row r="162" spans="1:5" ht="12.75">
      <c r="A162" s="118"/>
      <c r="B162" s="118"/>
      <c r="C162" s="118"/>
      <c r="D162" s="118"/>
      <c r="E162" s="118"/>
    </row>
    <row r="163" spans="1:5" ht="12.75">
      <c r="A163" s="118"/>
      <c r="B163" s="118"/>
      <c r="C163" s="118"/>
      <c r="D163" s="118"/>
      <c r="E163" s="118"/>
    </row>
    <row r="164" spans="1:5" ht="12.75">
      <c r="A164" s="118"/>
      <c r="B164" s="118"/>
      <c r="C164" s="118"/>
      <c r="D164" s="118"/>
      <c r="E164" s="118"/>
    </row>
    <row r="165" spans="1:5" ht="12.75">
      <c r="A165" s="118"/>
      <c r="B165" s="118"/>
      <c r="C165" s="118"/>
      <c r="D165" s="118"/>
      <c r="E165" s="118"/>
    </row>
    <row r="166" spans="1:5" ht="12.75">
      <c r="A166" s="118"/>
      <c r="B166" s="118"/>
      <c r="C166" s="118"/>
      <c r="D166" s="118"/>
      <c r="E166" s="118"/>
    </row>
    <row r="167" spans="1:5" ht="12.75">
      <c r="A167" s="118"/>
      <c r="B167" s="118"/>
      <c r="C167" s="118"/>
      <c r="D167" s="118"/>
      <c r="E167" s="118"/>
    </row>
    <row r="168" spans="1:5" ht="12.75">
      <c r="A168" s="118"/>
      <c r="B168" s="118"/>
      <c r="C168" s="118"/>
      <c r="D168" s="118"/>
      <c r="E168" s="118"/>
    </row>
    <row r="169" spans="1:5" ht="12.75">
      <c r="A169" s="118"/>
      <c r="B169" s="118"/>
      <c r="C169" s="118"/>
      <c r="D169" s="118"/>
      <c r="E169" s="118"/>
    </row>
    <row r="170" spans="1:5" ht="12.75">
      <c r="A170" s="118"/>
      <c r="B170" s="118"/>
      <c r="C170" s="118"/>
      <c r="D170" s="118"/>
      <c r="E170" s="118"/>
    </row>
    <row r="171" spans="1:5" ht="12.75">
      <c r="A171" s="118"/>
      <c r="B171" s="118"/>
      <c r="C171" s="118"/>
      <c r="D171" s="118"/>
      <c r="E171" s="118"/>
    </row>
    <row r="172" spans="1:5" ht="12.75">
      <c r="A172" s="118"/>
      <c r="B172" s="118"/>
      <c r="C172" s="118"/>
      <c r="D172" s="118"/>
      <c r="E172" s="118"/>
    </row>
    <row r="173" spans="1:5" ht="12.75">
      <c r="A173" s="118"/>
      <c r="B173" s="118"/>
      <c r="C173" s="118"/>
      <c r="D173" s="118"/>
      <c r="E173" s="118"/>
    </row>
    <row r="174" spans="1:5" ht="12.75">
      <c r="A174" s="118"/>
      <c r="B174" s="118"/>
      <c r="C174" s="118"/>
      <c r="D174" s="118"/>
      <c r="E174" s="118"/>
    </row>
    <row r="175" spans="1:5" ht="12.75">
      <c r="A175" s="118"/>
      <c r="B175" s="118"/>
      <c r="C175" s="118"/>
      <c r="D175" s="118"/>
      <c r="E175" s="118"/>
    </row>
    <row r="176" spans="1:5" ht="12.75">
      <c r="A176" s="118"/>
      <c r="B176" s="118"/>
      <c r="C176" s="118"/>
      <c r="D176" s="118"/>
      <c r="E176" s="118"/>
    </row>
    <row r="177" spans="1:5" ht="12.75">
      <c r="A177" s="118"/>
      <c r="B177" s="118"/>
      <c r="C177" s="118"/>
      <c r="D177" s="118"/>
      <c r="E177" s="118"/>
    </row>
    <row r="178" spans="1:5" ht="12.75">
      <c r="A178" s="118"/>
      <c r="B178" s="118"/>
      <c r="C178" s="118"/>
      <c r="D178" s="118"/>
      <c r="E178" s="118"/>
    </row>
    <row r="179" spans="1:5" ht="12.75">
      <c r="A179" s="118"/>
      <c r="B179" s="118"/>
      <c r="C179" s="118"/>
      <c r="D179" s="118"/>
      <c r="E179" s="118"/>
    </row>
    <row r="180" spans="1:5" ht="12.75">
      <c r="A180" s="118"/>
      <c r="B180" s="118"/>
      <c r="C180" s="118"/>
      <c r="D180" s="118"/>
      <c r="E180" s="118"/>
    </row>
    <row r="181" spans="1:5" ht="12.75">
      <c r="A181" s="118"/>
      <c r="B181" s="118"/>
      <c r="C181" s="118"/>
      <c r="D181" s="118"/>
      <c r="E181" s="118"/>
    </row>
    <row r="182" spans="1:5" ht="12.75">
      <c r="A182" s="118"/>
      <c r="B182" s="118"/>
      <c r="C182" s="118"/>
      <c r="D182" s="118"/>
      <c r="E182" s="118"/>
    </row>
    <row r="183" spans="1:5" ht="12.75">
      <c r="A183" s="118"/>
      <c r="B183" s="118"/>
      <c r="C183" s="118"/>
      <c r="D183" s="118"/>
      <c r="E183" s="118"/>
    </row>
    <row r="184" spans="1:5" ht="12.75">
      <c r="A184" s="118"/>
      <c r="B184" s="118"/>
      <c r="C184" s="118"/>
      <c r="D184" s="118"/>
      <c r="E184" s="118"/>
    </row>
    <row r="185" spans="1:5" ht="12.75">
      <c r="A185" s="118"/>
      <c r="B185" s="118"/>
      <c r="C185" s="118"/>
      <c r="D185" s="118"/>
      <c r="E185" s="118"/>
    </row>
    <row r="186" spans="1:5" ht="12.75">
      <c r="A186" s="118"/>
      <c r="B186" s="118"/>
      <c r="C186" s="118"/>
      <c r="D186" s="118"/>
      <c r="E186" s="118"/>
    </row>
    <row r="187" spans="1:5" ht="12.75">
      <c r="A187" s="118"/>
      <c r="B187" s="118"/>
      <c r="C187" s="118"/>
      <c r="D187" s="118"/>
      <c r="E187" s="118"/>
    </row>
    <row r="188" spans="1:5" ht="12.75">
      <c r="A188" s="118"/>
      <c r="B188" s="118"/>
      <c r="C188" s="118"/>
      <c r="D188" s="118"/>
      <c r="E188" s="118"/>
    </row>
    <row r="189" spans="1:5" ht="12.75">
      <c r="A189" s="118"/>
      <c r="B189" s="118"/>
      <c r="C189" s="118"/>
      <c r="D189" s="118"/>
      <c r="E189" s="118"/>
    </row>
    <row r="190" spans="1:5" ht="12.75">
      <c r="A190" s="118"/>
      <c r="B190" s="118"/>
      <c r="C190" s="118"/>
      <c r="D190" s="118"/>
      <c r="E190" s="118"/>
    </row>
    <row r="191" spans="1:5" ht="12.75">
      <c r="A191" s="118"/>
      <c r="B191" s="118"/>
      <c r="C191" s="118"/>
      <c r="D191" s="118"/>
      <c r="E191" s="118"/>
    </row>
    <row r="192" spans="1:5" ht="12.75">
      <c r="A192" s="118"/>
      <c r="B192" s="118"/>
      <c r="C192" s="118"/>
      <c r="D192" s="118"/>
      <c r="E192" s="118"/>
    </row>
    <row r="193" spans="1:5" ht="12.75">
      <c r="A193" s="118"/>
      <c r="B193" s="118"/>
      <c r="C193" s="118"/>
      <c r="D193" s="118"/>
      <c r="E193" s="118"/>
    </row>
    <row r="194" spans="1:5" ht="12.75">
      <c r="A194" s="118"/>
      <c r="B194" s="118"/>
      <c r="C194" s="118"/>
      <c r="D194" s="118"/>
      <c r="E194" s="118"/>
    </row>
    <row r="195" spans="1:5" ht="12.75">
      <c r="A195" s="118"/>
      <c r="B195" s="118"/>
      <c r="C195" s="118"/>
      <c r="D195" s="118"/>
      <c r="E195" s="118"/>
    </row>
    <row r="196" spans="1:5" ht="12.75">
      <c r="A196" s="118"/>
      <c r="B196" s="118"/>
      <c r="C196" s="118"/>
      <c r="D196" s="118"/>
      <c r="E196" s="118"/>
    </row>
    <row r="197" spans="1:5" ht="12.75">
      <c r="A197" s="118"/>
      <c r="B197" s="118"/>
      <c r="C197" s="118"/>
      <c r="D197" s="118"/>
      <c r="E197" s="118"/>
    </row>
    <row r="198" spans="1:5" ht="12.75">
      <c r="A198" s="118"/>
      <c r="B198" s="118"/>
      <c r="C198" s="118"/>
      <c r="D198" s="118"/>
      <c r="E198" s="118"/>
    </row>
    <row r="199" spans="1:5" ht="12.75">
      <c r="A199" s="118"/>
      <c r="B199" s="118"/>
      <c r="C199" s="118"/>
      <c r="D199" s="118"/>
      <c r="E199" s="118"/>
    </row>
    <row r="200" spans="1:5" ht="12.75">
      <c r="A200" s="118"/>
      <c r="B200" s="118"/>
      <c r="C200" s="118"/>
      <c r="D200" s="118"/>
      <c r="E200" s="118"/>
    </row>
    <row r="201" spans="1:5" ht="12.75">
      <c r="A201" s="118"/>
      <c r="B201" s="118"/>
      <c r="C201" s="118"/>
      <c r="D201" s="118"/>
      <c r="E201" s="118"/>
    </row>
    <row r="202" spans="1:5" ht="12.75">
      <c r="A202" s="118"/>
      <c r="B202" s="118"/>
      <c r="C202" s="118"/>
      <c r="D202" s="118"/>
      <c r="E202" s="118"/>
    </row>
    <row r="203" spans="1:5" ht="12.75">
      <c r="A203" s="118"/>
      <c r="B203" s="118"/>
      <c r="C203" s="118"/>
      <c r="D203" s="118"/>
      <c r="E203" s="118"/>
    </row>
    <row r="204" spans="1:5" ht="12.75">
      <c r="A204" s="118"/>
      <c r="B204" s="118"/>
      <c r="C204" s="118"/>
      <c r="D204" s="118"/>
      <c r="E204" s="118"/>
    </row>
    <row r="205" spans="1:5" ht="12.75">
      <c r="A205" s="118"/>
      <c r="B205" s="118"/>
      <c r="C205" s="118"/>
      <c r="D205" s="118"/>
      <c r="E205" s="118"/>
    </row>
    <row r="206" spans="1:5" ht="12.75">
      <c r="A206" s="118"/>
      <c r="B206" s="118"/>
      <c r="C206" s="118"/>
      <c r="D206" s="118"/>
      <c r="E206" s="118"/>
    </row>
    <row r="207" spans="1:5" ht="12.75">
      <c r="A207" s="118"/>
      <c r="B207" s="118"/>
      <c r="C207" s="118"/>
      <c r="D207" s="118"/>
      <c r="E207" s="118"/>
    </row>
    <row r="208" spans="1:5" ht="12.75">
      <c r="A208" s="118"/>
      <c r="B208" s="118"/>
      <c r="C208" s="118"/>
      <c r="D208" s="118"/>
      <c r="E208" s="118"/>
    </row>
    <row r="209" spans="1:5" ht="12.75">
      <c r="A209" s="118"/>
      <c r="B209" s="118"/>
      <c r="C209" s="118"/>
      <c r="D209" s="118"/>
      <c r="E209" s="118"/>
    </row>
    <row r="210" spans="1:5" ht="12.75">
      <c r="A210" s="118"/>
      <c r="B210" s="118"/>
      <c r="C210" s="118"/>
      <c r="D210" s="118"/>
      <c r="E210" s="118"/>
    </row>
    <row r="211" spans="1:5" ht="12.75">
      <c r="A211" s="118"/>
      <c r="B211" s="118"/>
      <c r="C211" s="118"/>
      <c r="D211" s="118"/>
      <c r="E211" s="118"/>
    </row>
    <row r="212" spans="1:5" ht="12.75">
      <c r="A212" s="118"/>
      <c r="B212" s="118"/>
      <c r="C212" s="118"/>
      <c r="D212" s="118"/>
      <c r="E212" s="118"/>
    </row>
    <row r="213" spans="1:5" ht="12.75">
      <c r="A213" s="118"/>
      <c r="B213" s="118"/>
      <c r="C213" s="118"/>
      <c r="D213" s="118"/>
      <c r="E213" s="118"/>
    </row>
    <row r="214" spans="1:5" ht="12.75">
      <c r="A214" s="118"/>
      <c r="B214" s="118"/>
      <c r="C214" s="118"/>
      <c r="D214" s="118"/>
      <c r="E214" s="118"/>
    </row>
    <row r="215" spans="1:5" ht="12.75">
      <c r="A215" s="118"/>
      <c r="B215" s="118"/>
      <c r="C215" s="118"/>
      <c r="D215" s="118"/>
      <c r="E215" s="118"/>
    </row>
    <row r="216" spans="1:5" ht="12.75">
      <c r="A216" s="118"/>
      <c r="B216" s="118"/>
      <c r="C216" s="118"/>
      <c r="D216" s="118"/>
      <c r="E216" s="118"/>
    </row>
    <row r="217" spans="1:5" ht="12.75">
      <c r="A217" s="118"/>
      <c r="B217" s="118"/>
      <c r="C217" s="118"/>
      <c r="D217" s="118"/>
      <c r="E217" s="118"/>
    </row>
    <row r="218" spans="1:5" ht="12.75">
      <c r="A218" s="118"/>
      <c r="B218" s="118"/>
      <c r="C218" s="118"/>
      <c r="D218" s="118"/>
      <c r="E218" s="118"/>
    </row>
    <row r="219" spans="1:5" ht="12.75">
      <c r="A219" s="118"/>
      <c r="B219" s="118"/>
      <c r="C219" s="118"/>
      <c r="D219" s="118"/>
      <c r="E219" s="118"/>
    </row>
    <row r="220" spans="1:5" ht="12.75">
      <c r="A220" s="118"/>
      <c r="B220" s="118"/>
      <c r="C220" s="118"/>
      <c r="D220" s="118"/>
      <c r="E220" s="118"/>
    </row>
    <row r="221" spans="1:5" ht="12.75">
      <c r="A221" s="118"/>
      <c r="B221" s="118"/>
      <c r="C221" s="118"/>
      <c r="D221" s="118"/>
      <c r="E221" s="118"/>
    </row>
    <row r="222" spans="1:5" ht="12.75">
      <c r="A222" s="118"/>
      <c r="B222" s="118"/>
      <c r="C222" s="118"/>
      <c r="D222" s="118"/>
      <c r="E222" s="118"/>
    </row>
    <row r="223" spans="1:5" ht="12.75">
      <c r="A223" s="118"/>
      <c r="B223" s="118"/>
      <c r="C223" s="118"/>
      <c r="D223" s="118"/>
      <c r="E223" s="118"/>
    </row>
    <row r="224" spans="1:5" ht="12.75">
      <c r="A224" s="118"/>
      <c r="B224" s="118"/>
      <c r="C224" s="118"/>
      <c r="D224" s="118"/>
      <c r="E224" s="118"/>
    </row>
    <row r="225" spans="1:5" ht="12.75">
      <c r="A225" s="118"/>
      <c r="B225" s="118"/>
      <c r="C225" s="118"/>
      <c r="D225" s="118"/>
      <c r="E225" s="118"/>
    </row>
    <row r="226" spans="1:5" ht="12.75">
      <c r="A226" s="118"/>
      <c r="B226" s="118"/>
      <c r="C226" s="118"/>
      <c r="D226" s="118"/>
      <c r="E226" s="118"/>
    </row>
    <row r="227" spans="1:5" ht="12.75">
      <c r="A227" s="118"/>
      <c r="B227" s="118"/>
      <c r="C227" s="118"/>
      <c r="D227" s="118"/>
      <c r="E227" s="118"/>
    </row>
    <row r="228" spans="1:5" ht="12.75">
      <c r="A228" s="118"/>
      <c r="B228" s="118"/>
      <c r="C228" s="118"/>
      <c r="D228" s="118"/>
      <c r="E228" s="118"/>
    </row>
    <row r="229" spans="1:5" ht="12.75">
      <c r="A229" s="118"/>
      <c r="B229" s="118"/>
      <c r="C229" s="118"/>
      <c r="D229" s="118"/>
      <c r="E229" s="118"/>
    </row>
    <row r="230" spans="1:5" ht="12.75">
      <c r="A230" s="118"/>
      <c r="B230" s="118"/>
      <c r="C230" s="118"/>
      <c r="D230" s="118"/>
      <c r="E230" s="118"/>
    </row>
    <row r="231" spans="1:5" ht="12.75">
      <c r="A231" s="118"/>
      <c r="B231" s="118"/>
      <c r="C231" s="118"/>
      <c r="D231" s="118"/>
      <c r="E231" s="118"/>
    </row>
    <row r="232" spans="1:5" ht="12.75">
      <c r="A232" s="118"/>
      <c r="B232" s="118"/>
      <c r="C232" s="118"/>
      <c r="D232" s="118"/>
      <c r="E232" s="118"/>
    </row>
    <row r="233" spans="1:5" ht="12.75">
      <c r="A233" s="118"/>
      <c r="B233" s="118"/>
      <c r="C233" s="118"/>
      <c r="D233" s="118"/>
      <c r="E233" s="118"/>
    </row>
    <row r="234" spans="1:5" ht="12.75">
      <c r="A234" s="118"/>
      <c r="B234" s="118"/>
      <c r="C234" s="118"/>
      <c r="D234" s="118"/>
      <c r="E234" s="118"/>
    </row>
    <row r="235" spans="1:5" ht="12.75">
      <c r="A235" s="118"/>
      <c r="B235" s="118"/>
      <c r="C235" s="118"/>
      <c r="D235" s="118"/>
      <c r="E235" s="118"/>
    </row>
    <row r="236" spans="1:5" ht="12.75">
      <c r="A236" s="118"/>
      <c r="B236" s="118"/>
      <c r="C236" s="118"/>
      <c r="D236" s="118"/>
      <c r="E236" s="118"/>
    </row>
    <row r="237" spans="1:5" ht="12.75">
      <c r="A237" s="118"/>
      <c r="B237" s="118"/>
      <c r="C237" s="118"/>
      <c r="D237" s="118"/>
      <c r="E237" s="118"/>
    </row>
    <row r="238" spans="1:5" ht="12.75">
      <c r="A238" s="118"/>
      <c r="B238" s="118"/>
      <c r="C238" s="118"/>
      <c r="D238" s="118"/>
      <c r="E238" s="118"/>
    </row>
    <row r="239" spans="1:5" ht="12.75">
      <c r="A239" s="118"/>
      <c r="B239" s="118"/>
      <c r="C239" s="118"/>
      <c r="D239" s="118"/>
      <c r="E239" s="118"/>
    </row>
    <row r="240" spans="1:5" ht="12.75">
      <c r="A240" s="118"/>
      <c r="B240" s="118"/>
      <c r="C240" s="118"/>
      <c r="D240" s="118"/>
      <c r="E240" s="118"/>
    </row>
    <row r="241" spans="1:5" ht="12.75">
      <c r="A241" s="118"/>
      <c r="B241" s="118"/>
      <c r="C241" s="118"/>
      <c r="D241" s="118"/>
      <c r="E241" s="118"/>
    </row>
    <row r="242" spans="1:5" ht="12.75">
      <c r="A242" s="118"/>
      <c r="B242" s="118"/>
      <c r="C242" s="118"/>
      <c r="D242" s="118"/>
      <c r="E242" s="118"/>
    </row>
    <row r="243" spans="1:5" ht="12.75">
      <c r="A243" s="118"/>
      <c r="B243" s="118"/>
      <c r="C243" s="118"/>
      <c r="D243" s="118"/>
      <c r="E243" s="118"/>
    </row>
    <row r="244" spans="1:5" ht="12.75">
      <c r="A244" s="118"/>
      <c r="B244" s="118"/>
      <c r="C244" s="118"/>
      <c r="D244" s="118"/>
      <c r="E244" s="118"/>
    </row>
    <row r="245" spans="1:5" ht="12.75">
      <c r="A245" s="118"/>
      <c r="B245" s="118"/>
      <c r="C245" s="118"/>
      <c r="D245" s="118"/>
      <c r="E245" s="118"/>
    </row>
    <row r="246" spans="1:5" ht="12.75">
      <c r="A246" s="118"/>
      <c r="B246" s="118"/>
      <c r="C246" s="118"/>
      <c r="D246" s="118"/>
      <c r="E246" s="118"/>
    </row>
    <row r="247" spans="1:5" ht="12.75">
      <c r="A247" s="118"/>
      <c r="B247" s="118"/>
      <c r="C247" s="118"/>
      <c r="D247" s="118"/>
      <c r="E247" s="118"/>
    </row>
    <row r="248" spans="1:5" ht="12.75">
      <c r="A248" s="118"/>
      <c r="B248" s="118"/>
      <c r="C248" s="118"/>
      <c r="D248" s="118"/>
      <c r="E248" s="118"/>
    </row>
    <row r="249" spans="1:5" ht="12.75">
      <c r="A249" s="118"/>
      <c r="B249" s="118"/>
      <c r="C249" s="118"/>
      <c r="D249" s="118"/>
      <c r="E249" s="118"/>
    </row>
    <row r="250" spans="1:5" ht="12.75">
      <c r="A250" s="118"/>
      <c r="B250" s="118"/>
      <c r="C250" s="118"/>
      <c r="D250" s="118"/>
      <c r="E250" s="118"/>
    </row>
    <row r="251" spans="1:5" ht="12.75">
      <c r="A251" s="118"/>
      <c r="B251" s="118"/>
      <c r="C251" s="118"/>
      <c r="D251" s="118"/>
      <c r="E251" s="118"/>
    </row>
    <row r="252" spans="1:5" ht="12.75">
      <c r="A252" s="118"/>
      <c r="B252" s="118"/>
      <c r="C252" s="118"/>
      <c r="D252" s="118"/>
      <c r="E252" s="118"/>
    </row>
    <row r="253" spans="1:5" ht="12.75">
      <c r="A253" s="118"/>
      <c r="B253" s="118"/>
      <c r="C253" s="118"/>
      <c r="D253" s="118"/>
      <c r="E253" s="118"/>
    </row>
    <row r="254" spans="1:5" ht="12.75">
      <c r="A254" s="118"/>
      <c r="B254" s="118"/>
      <c r="C254" s="118"/>
      <c r="D254" s="118"/>
      <c r="E254" s="118"/>
    </row>
    <row r="255" spans="1:5" ht="12.75">
      <c r="A255" s="118"/>
      <c r="B255" s="118"/>
      <c r="C255" s="118"/>
      <c r="D255" s="118"/>
      <c r="E255" s="118"/>
    </row>
    <row r="256" spans="1:5" ht="12.75">
      <c r="A256" s="118"/>
      <c r="B256" s="118"/>
      <c r="C256" s="118"/>
      <c r="D256" s="118"/>
      <c r="E256" s="118"/>
    </row>
    <row r="257" spans="1:5" ht="12.75">
      <c r="A257" s="118"/>
      <c r="B257" s="118"/>
      <c r="C257" s="118"/>
      <c r="D257" s="118"/>
      <c r="E257" s="118"/>
    </row>
    <row r="258" spans="1:5" ht="12.75">
      <c r="A258" s="118"/>
      <c r="B258" s="118"/>
      <c r="C258" s="118"/>
      <c r="D258" s="118"/>
      <c r="E258" s="118"/>
    </row>
    <row r="259" spans="1:5" ht="12.75">
      <c r="A259" s="118"/>
      <c r="B259" s="118"/>
      <c r="C259" s="118"/>
      <c r="D259" s="118"/>
      <c r="E259" s="118"/>
    </row>
    <row r="260" spans="1:5" ht="12.75">
      <c r="A260" s="118"/>
      <c r="B260" s="118"/>
      <c r="C260" s="118"/>
      <c r="D260" s="118"/>
      <c r="E260" s="118"/>
    </row>
    <row r="261" spans="1:5" ht="12.75">
      <c r="A261" s="118"/>
      <c r="B261" s="118"/>
      <c r="C261" s="118"/>
      <c r="D261" s="118"/>
      <c r="E261" s="118"/>
    </row>
    <row r="262" spans="1:5" ht="12.75">
      <c r="A262" s="118"/>
      <c r="B262" s="118"/>
      <c r="C262" s="118"/>
      <c r="D262" s="118"/>
      <c r="E262" s="118"/>
    </row>
  </sheetData>
  <sheetProtection password="CE1E" sheet="1" objects="1" scenarios="1" selectLockedCells="1"/>
  <printOptions/>
  <pageMargins left="1.1811023622047245" right="0.1968503937007874" top="0.984251968503937" bottom="0.984251968503937" header="0" footer="0"/>
  <pageSetup horizontalDpi="600" verticalDpi="600" orientation="portrait" paperSize="9" r:id="rId1"/>
  <headerFooter alignWithMargins="0">
    <oddHeader>&amp;CIzgradnja hodnika za pešce ob regionalni cesti R3-733,
odsek 5831 Vavata vas - Dolenjske Toplice - Podturn
od km 5+384 do km 6+224</oddHeader>
    <oddFooter>&amp;L&amp;F&amp;R&amp;A</oddFooter>
  </headerFooter>
</worksheet>
</file>

<file path=xl/worksheets/sheet2.xml><?xml version="1.0" encoding="utf-8"?>
<worksheet xmlns="http://schemas.openxmlformats.org/spreadsheetml/2006/main" xmlns:r="http://schemas.openxmlformats.org/officeDocument/2006/relationships">
  <dimension ref="A1:J736"/>
  <sheetViews>
    <sheetView tabSelected="1" view="pageBreakPreview" zoomScaleSheetLayoutView="100" zoomScalePageLayoutView="0" workbookViewId="0" topLeftCell="A253">
      <selection activeCell="D268" sqref="D268"/>
    </sheetView>
  </sheetViews>
  <sheetFormatPr defaultColWidth="9.00390625" defaultRowHeight="12.75"/>
  <cols>
    <col min="1" max="1" width="7.125" style="4" customWidth="1"/>
    <col min="2" max="2" width="42.75390625" style="0" customWidth="1"/>
    <col min="3" max="3" width="8.75390625" style="7" customWidth="1"/>
    <col min="4" max="4" width="10.75390625" style="353" customWidth="1"/>
    <col min="5" max="5" width="11.75390625" style="374" customWidth="1"/>
    <col min="9" max="9" width="50.125" style="0" customWidth="1"/>
  </cols>
  <sheetData>
    <row r="1" spans="1:5" ht="12.75">
      <c r="A1" s="135"/>
      <c r="B1" s="136"/>
      <c r="C1" s="137"/>
      <c r="D1" s="341"/>
      <c r="E1" s="354"/>
    </row>
    <row r="2" spans="1:5" ht="12.75">
      <c r="A2" s="135"/>
      <c r="B2" s="136"/>
      <c r="C2" s="137"/>
      <c r="D2" s="341"/>
      <c r="E2" s="354"/>
    </row>
    <row r="3" spans="1:5" ht="12.75">
      <c r="A3" s="135"/>
      <c r="B3" s="136"/>
      <c r="C3" s="137"/>
      <c r="D3" s="341"/>
      <c r="E3" s="354"/>
    </row>
    <row r="4" spans="1:5" ht="12.75">
      <c r="A4" s="135"/>
      <c r="B4" s="136"/>
      <c r="C4" s="137"/>
      <c r="D4" s="341"/>
      <c r="E4" s="354"/>
    </row>
    <row r="5" spans="1:5" ht="12.75">
      <c r="A5" s="135"/>
      <c r="B5" s="136"/>
      <c r="C5" s="137"/>
      <c r="D5" s="341"/>
      <c r="E5" s="354"/>
    </row>
    <row r="6" spans="1:5" ht="12.75">
      <c r="A6" s="135"/>
      <c r="B6" s="136"/>
      <c r="C6" s="137"/>
      <c r="D6" s="341"/>
      <c r="E6" s="354"/>
    </row>
    <row r="7" spans="1:5" ht="12.75">
      <c r="A7" s="135"/>
      <c r="B7" s="136"/>
      <c r="C7" s="137"/>
      <c r="D7" s="341"/>
      <c r="E7" s="354"/>
    </row>
    <row r="8" spans="1:5" ht="14.25">
      <c r="A8" s="135"/>
      <c r="B8" s="134"/>
      <c r="C8" s="137"/>
      <c r="D8" s="341"/>
      <c r="E8" s="354"/>
    </row>
    <row r="9" spans="1:5" ht="14.25">
      <c r="A9" s="135"/>
      <c r="B9" s="138"/>
      <c r="C9" s="137"/>
      <c r="D9" s="341"/>
      <c r="E9" s="354"/>
    </row>
    <row r="10" spans="1:5" ht="14.25">
      <c r="A10" s="139"/>
      <c r="B10" s="140" t="s">
        <v>344</v>
      </c>
      <c r="C10" s="141"/>
      <c r="D10" s="342"/>
      <c r="E10" s="355"/>
    </row>
    <row r="11" spans="1:5" ht="12.75">
      <c r="A11" s="135"/>
      <c r="B11" s="142"/>
      <c r="C11" s="143"/>
      <c r="D11" s="343"/>
      <c r="E11" s="356"/>
    </row>
    <row r="12" spans="1:5" ht="12.75">
      <c r="A12" s="135"/>
      <c r="B12" s="142"/>
      <c r="C12" s="143"/>
      <c r="D12" s="343"/>
      <c r="E12" s="356"/>
    </row>
    <row r="13" spans="1:5" ht="12.75">
      <c r="A13" s="135"/>
      <c r="B13" s="136"/>
      <c r="C13" s="137"/>
      <c r="D13" s="341"/>
      <c r="E13" s="354"/>
    </row>
    <row r="14" spans="1:5" ht="14.25">
      <c r="A14" s="144"/>
      <c r="B14" s="134"/>
      <c r="C14" s="145"/>
      <c r="D14" s="344"/>
      <c r="E14" s="357"/>
    </row>
    <row r="15" spans="1:5" ht="13.5" customHeight="1">
      <c r="A15" s="146" t="s">
        <v>26</v>
      </c>
      <c r="B15" s="147" t="s">
        <v>21</v>
      </c>
      <c r="C15" s="148"/>
      <c r="D15" s="345"/>
      <c r="E15" s="358">
        <f>E156</f>
        <v>0</v>
      </c>
    </row>
    <row r="16" spans="1:5" ht="13.5" customHeight="1">
      <c r="A16" s="146" t="s">
        <v>28</v>
      </c>
      <c r="B16" s="147" t="s">
        <v>12</v>
      </c>
      <c r="C16" s="148"/>
      <c r="D16" s="345"/>
      <c r="E16" s="358">
        <f>E229</f>
        <v>0</v>
      </c>
    </row>
    <row r="17" spans="1:5" ht="13.5" customHeight="1">
      <c r="A17" s="146" t="s">
        <v>29</v>
      </c>
      <c r="B17" s="147" t="s">
        <v>17</v>
      </c>
      <c r="C17" s="148"/>
      <c r="D17" s="345"/>
      <c r="E17" s="358">
        <f>E280</f>
        <v>0</v>
      </c>
    </row>
    <row r="18" spans="1:5" ht="13.5" customHeight="1">
      <c r="A18" s="146" t="s">
        <v>30</v>
      </c>
      <c r="B18" s="147" t="s">
        <v>18</v>
      </c>
      <c r="C18" s="148"/>
      <c r="D18" s="345"/>
      <c r="E18" s="358">
        <f>E375</f>
        <v>0</v>
      </c>
    </row>
    <row r="19" spans="1:5" ht="14.25">
      <c r="A19" s="146" t="s">
        <v>118</v>
      </c>
      <c r="B19" s="149" t="s">
        <v>116</v>
      </c>
      <c r="C19" s="148"/>
      <c r="D19" s="345"/>
      <c r="E19" s="358">
        <f>E387</f>
        <v>0</v>
      </c>
    </row>
    <row r="20" spans="1:5" ht="13.5" customHeight="1">
      <c r="A20" s="146" t="s">
        <v>31</v>
      </c>
      <c r="B20" s="147" t="s">
        <v>19</v>
      </c>
      <c r="C20" s="148"/>
      <c r="D20" s="345"/>
      <c r="E20" s="358">
        <f>E464</f>
        <v>0</v>
      </c>
    </row>
    <row r="21" spans="1:5" ht="13.5" customHeight="1">
      <c r="A21" s="146" t="s">
        <v>33</v>
      </c>
      <c r="B21" s="147" t="s">
        <v>34</v>
      </c>
      <c r="C21" s="148"/>
      <c r="D21" s="345"/>
      <c r="E21" s="358">
        <f>E540</f>
        <v>0</v>
      </c>
    </row>
    <row r="22" spans="1:5" ht="14.25">
      <c r="A22" s="146"/>
      <c r="B22" s="150"/>
      <c r="C22" s="148"/>
      <c r="D22" s="345"/>
      <c r="E22" s="358"/>
    </row>
    <row r="23" spans="1:5" ht="13.5" customHeight="1">
      <c r="A23" s="146"/>
      <c r="B23" s="151" t="s">
        <v>13</v>
      </c>
      <c r="C23" s="148"/>
      <c r="D23" s="345"/>
      <c r="E23" s="359">
        <f>SUM(E15:E22)</f>
        <v>0</v>
      </c>
    </row>
    <row r="24" spans="1:5" ht="13.5" customHeight="1">
      <c r="A24" s="146"/>
      <c r="B24" s="151" t="s">
        <v>35</v>
      </c>
      <c r="C24" s="148"/>
      <c r="D24" s="345"/>
      <c r="E24" s="359">
        <f>E23*0.03</f>
        <v>0</v>
      </c>
    </row>
    <row r="25" spans="1:5" ht="14.25">
      <c r="A25" s="144"/>
      <c r="B25" s="134"/>
      <c r="C25" s="145"/>
      <c r="D25" s="344"/>
      <c r="E25" s="360"/>
    </row>
    <row r="26" spans="1:5" ht="14.25">
      <c r="A26" s="144"/>
      <c r="B26" s="134"/>
      <c r="C26" s="145"/>
      <c r="D26" s="344"/>
      <c r="E26" s="360"/>
    </row>
    <row r="27" spans="1:5" ht="14.25">
      <c r="A27" s="144"/>
      <c r="B27" s="134"/>
      <c r="C27" s="145"/>
      <c r="D27" s="344"/>
      <c r="E27" s="360"/>
    </row>
    <row r="28" spans="1:5" ht="13.5" customHeight="1">
      <c r="A28" s="144"/>
      <c r="B28" s="138" t="s">
        <v>13</v>
      </c>
      <c r="C28" s="145"/>
      <c r="D28" s="344"/>
      <c r="E28" s="361">
        <f>SUM(E23:E27)</f>
        <v>0</v>
      </c>
    </row>
    <row r="29" spans="1:5" ht="14.25">
      <c r="A29" s="144"/>
      <c r="B29" s="134"/>
      <c r="C29" s="145"/>
      <c r="D29" s="344"/>
      <c r="E29" s="360"/>
    </row>
    <row r="30" spans="1:5" ht="14.25">
      <c r="A30" s="144"/>
      <c r="B30" s="138"/>
      <c r="C30" s="145"/>
      <c r="D30" s="344"/>
      <c r="E30" s="361"/>
    </row>
    <row r="31" spans="1:5" ht="14.25">
      <c r="A31" s="144"/>
      <c r="B31" s="138" t="s">
        <v>335</v>
      </c>
      <c r="C31" s="145"/>
      <c r="D31" s="344"/>
      <c r="E31" s="361">
        <f>E28*0.22</f>
        <v>0</v>
      </c>
    </row>
    <row r="32" spans="1:5" ht="14.25">
      <c r="A32" s="144"/>
      <c r="B32" s="134"/>
      <c r="C32" s="145"/>
      <c r="D32" s="344"/>
      <c r="E32" s="360"/>
    </row>
    <row r="33" spans="1:5" ht="14.25">
      <c r="A33" s="144"/>
      <c r="B33" s="138" t="s">
        <v>32</v>
      </c>
      <c r="C33" s="145"/>
      <c r="D33" s="344"/>
      <c r="E33" s="361">
        <f>SUM(E28:E32)</f>
        <v>0</v>
      </c>
    </row>
    <row r="34" spans="1:5" ht="14.25">
      <c r="A34" s="144"/>
      <c r="B34" s="134"/>
      <c r="C34" s="145"/>
      <c r="D34" s="344"/>
      <c r="E34" s="357" t="s">
        <v>16</v>
      </c>
    </row>
    <row r="35" spans="1:5" ht="14.25">
      <c r="A35" s="144"/>
      <c r="B35" s="134"/>
      <c r="C35" s="145"/>
      <c r="D35" s="344"/>
      <c r="E35" s="357"/>
    </row>
    <row r="36" spans="1:5" ht="14.25">
      <c r="A36" s="144"/>
      <c r="B36" s="134"/>
      <c r="C36" s="145"/>
      <c r="D36" s="344"/>
      <c r="E36" s="357"/>
    </row>
    <row r="37" spans="1:5" ht="14.25">
      <c r="A37" s="144"/>
      <c r="B37" s="134"/>
      <c r="C37" s="145"/>
      <c r="D37" s="344"/>
      <c r="E37" s="357"/>
    </row>
    <row r="38" spans="1:5" ht="14.25">
      <c r="A38" s="144"/>
      <c r="B38" s="134"/>
      <c r="C38" s="145"/>
      <c r="D38" s="344"/>
      <c r="E38" s="362"/>
    </row>
    <row r="39" spans="1:5" ht="14.25">
      <c r="A39" s="144"/>
      <c r="B39" s="134"/>
      <c r="C39" s="145"/>
      <c r="D39" s="344"/>
      <c r="E39" s="362"/>
    </row>
    <row r="40" spans="1:5" ht="14.25">
      <c r="A40" s="144"/>
      <c r="B40" s="152"/>
      <c r="C40" s="145"/>
      <c r="D40" s="344"/>
      <c r="E40" s="362"/>
    </row>
    <row r="41" spans="1:5" ht="14.25">
      <c r="A41" s="144"/>
      <c r="B41" s="134"/>
      <c r="C41" s="145"/>
      <c r="D41" s="344"/>
      <c r="E41" s="362"/>
    </row>
    <row r="42" spans="1:5" ht="14.25">
      <c r="A42" s="144"/>
      <c r="B42" s="134"/>
      <c r="C42" s="145"/>
      <c r="D42" s="344"/>
      <c r="E42" s="362"/>
    </row>
    <row r="43" spans="1:5" ht="14.25">
      <c r="A43" s="144"/>
      <c r="B43" s="134"/>
      <c r="C43" s="145"/>
      <c r="D43" s="344"/>
      <c r="E43" s="362"/>
    </row>
    <row r="44" spans="1:5" ht="12.75">
      <c r="A44" s="135"/>
      <c r="B44" s="136"/>
      <c r="C44" s="137"/>
      <c r="D44" s="341"/>
      <c r="E44" s="354"/>
    </row>
    <row r="45" spans="1:5" ht="12.75">
      <c r="A45" s="135"/>
      <c r="B45" s="136"/>
      <c r="C45" s="137"/>
      <c r="D45" s="341"/>
      <c r="E45" s="354"/>
    </row>
    <row r="46" spans="1:5" ht="12.75">
      <c r="A46" s="135"/>
      <c r="B46" s="136"/>
      <c r="C46" s="137"/>
      <c r="D46" s="341"/>
      <c r="E46" s="354"/>
    </row>
    <row r="47" spans="1:5" ht="12.75">
      <c r="A47" s="135"/>
      <c r="B47" s="136"/>
      <c r="C47" s="137"/>
      <c r="D47" s="341"/>
      <c r="E47" s="354"/>
    </row>
    <row r="48" spans="1:5" ht="12.75">
      <c r="A48" s="135"/>
      <c r="B48" s="136"/>
      <c r="C48" s="137"/>
      <c r="D48" s="341"/>
      <c r="E48" s="354"/>
    </row>
    <row r="49" spans="1:5" ht="12.75">
      <c r="A49" s="135"/>
      <c r="B49" s="136"/>
      <c r="C49" s="137"/>
      <c r="D49" s="341"/>
      <c r="E49" s="354"/>
    </row>
    <row r="50" spans="1:5" ht="12.75">
      <c r="A50" s="135"/>
      <c r="B50" s="136"/>
      <c r="C50" s="137"/>
      <c r="D50" s="341"/>
      <c r="E50" s="354"/>
    </row>
    <row r="51" spans="1:5" ht="12.75">
      <c r="A51" s="135"/>
      <c r="B51" s="136"/>
      <c r="C51" s="137"/>
      <c r="D51" s="341"/>
      <c r="E51" s="354"/>
    </row>
    <row r="52" spans="1:5" ht="25.5">
      <c r="A52" s="153" t="s">
        <v>101</v>
      </c>
      <c r="B52" s="154" t="s">
        <v>102</v>
      </c>
      <c r="C52" s="155" t="s">
        <v>103</v>
      </c>
      <c r="D52" s="346" t="s">
        <v>104</v>
      </c>
      <c r="E52" s="363" t="s">
        <v>165</v>
      </c>
    </row>
    <row r="53" spans="1:5" ht="12.75">
      <c r="A53" s="156"/>
      <c r="B53" s="157"/>
      <c r="C53" s="158"/>
      <c r="D53" s="347"/>
      <c r="E53" s="364"/>
    </row>
    <row r="54" spans="1:5" ht="12.75">
      <c r="A54" s="159" t="s">
        <v>284</v>
      </c>
      <c r="B54" s="160" t="s">
        <v>21</v>
      </c>
      <c r="C54" s="159"/>
      <c r="D54" s="339"/>
      <c r="E54" s="365"/>
    </row>
    <row r="55" spans="1:5" ht="12.75">
      <c r="A55" s="161"/>
      <c r="B55" s="162"/>
      <c r="C55" s="163"/>
      <c r="D55" s="339"/>
      <c r="E55" s="366"/>
    </row>
    <row r="56" spans="1:5" ht="12.75">
      <c r="A56" s="165" t="s">
        <v>326</v>
      </c>
      <c r="B56" s="166" t="s">
        <v>40</v>
      </c>
      <c r="C56" s="167"/>
      <c r="D56" s="339"/>
      <c r="E56" s="367"/>
    </row>
    <row r="57" spans="1:5" ht="12.75">
      <c r="A57" s="169"/>
      <c r="B57" s="170"/>
      <c r="C57" s="167"/>
      <c r="D57" s="339"/>
      <c r="E57" s="367"/>
    </row>
    <row r="58" spans="1:5" ht="25.5">
      <c r="A58" s="171" t="s">
        <v>206</v>
      </c>
      <c r="B58" s="172" t="s">
        <v>207</v>
      </c>
      <c r="C58" s="173"/>
      <c r="D58" s="339"/>
      <c r="E58" s="360"/>
    </row>
    <row r="59" spans="1:5" ht="12.75">
      <c r="A59" s="156"/>
      <c r="B59" s="175" t="s">
        <v>20</v>
      </c>
      <c r="C59" s="176">
        <v>0.84</v>
      </c>
      <c r="D59" s="339"/>
      <c r="E59" s="360">
        <f>C59*D59</f>
        <v>0</v>
      </c>
    </row>
    <row r="60" spans="1:5" ht="12.75">
      <c r="A60" s="156"/>
      <c r="B60" s="175"/>
      <c r="C60" s="176"/>
      <c r="D60" s="339"/>
      <c r="E60" s="360"/>
    </row>
    <row r="61" spans="1:5" ht="25.5">
      <c r="A61" s="171" t="s">
        <v>142</v>
      </c>
      <c r="B61" s="172" t="s">
        <v>329</v>
      </c>
      <c r="C61" s="176"/>
      <c r="D61" s="339"/>
      <c r="E61" s="360"/>
    </row>
    <row r="62" spans="1:5" ht="12.75">
      <c r="A62" s="156"/>
      <c r="B62" s="175" t="s">
        <v>22</v>
      </c>
      <c r="C62" s="176">
        <v>42</v>
      </c>
      <c r="D62" s="339"/>
      <c r="E62" s="360">
        <f>C62*D62</f>
        <v>0</v>
      </c>
    </row>
    <row r="63" spans="1:5" ht="12.75">
      <c r="A63" s="156"/>
      <c r="B63" s="175"/>
      <c r="C63" s="176"/>
      <c r="D63" s="339"/>
      <c r="E63" s="360"/>
    </row>
    <row r="64" spans="1:5" ht="12.75">
      <c r="A64" s="165" t="s">
        <v>326</v>
      </c>
      <c r="B64" s="157" t="s">
        <v>41</v>
      </c>
      <c r="C64" s="176"/>
      <c r="D64" s="339"/>
      <c r="E64" s="361">
        <f>SUM(E59:E63)</f>
        <v>0</v>
      </c>
    </row>
    <row r="65" spans="1:5" ht="12.75">
      <c r="A65" s="156"/>
      <c r="B65" s="157"/>
      <c r="C65" s="176"/>
      <c r="D65" s="339"/>
      <c r="E65" s="361"/>
    </row>
    <row r="66" spans="1:5" ht="12.75">
      <c r="A66" s="165" t="s">
        <v>327</v>
      </c>
      <c r="B66" s="170" t="s">
        <v>277</v>
      </c>
      <c r="C66" s="167"/>
      <c r="D66" s="339"/>
      <c r="E66" s="367"/>
    </row>
    <row r="67" spans="1:5" ht="12.75">
      <c r="A67" s="169"/>
      <c r="B67" s="170"/>
      <c r="C67" s="167"/>
      <c r="D67" s="339"/>
      <c r="E67" s="367"/>
    </row>
    <row r="68" spans="1:5" ht="12.75">
      <c r="A68" s="169" t="s">
        <v>39</v>
      </c>
      <c r="B68" s="178" t="s">
        <v>38</v>
      </c>
      <c r="C68" s="167"/>
      <c r="D68" s="339"/>
      <c r="E68" s="367"/>
    </row>
    <row r="69" spans="1:5" ht="12.75">
      <c r="A69" s="169"/>
      <c r="B69" s="170"/>
      <c r="C69" s="167"/>
      <c r="D69" s="339"/>
      <c r="E69" s="367"/>
    </row>
    <row r="70" spans="1:5" ht="25.5">
      <c r="A70" s="179" t="s">
        <v>143</v>
      </c>
      <c r="B70" s="172" t="s">
        <v>144</v>
      </c>
      <c r="C70" s="176"/>
      <c r="D70" s="339"/>
      <c r="E70" s="360"/>
    </row>
    <row r="71" spans="1:5" ht="12.75">
      <c r="A71" s="156"/>
      <c r="B71" s="175" t="s">
        <v>14</v>
      </c>
      <c r="C71" s="176">
        <v>10</v>
      </c>
      <c r="D71" s="339"/>
      <c r="E71" s="360">
        <f>C71*D71</f>
        <v>0</v>
      </c>
    </row>
    <row r="72" spans="1:5" ht="12.75">
      <c r="A72" s="156"/>
      <c r="B72" s="175"/>
      <c r="C72" s="176"/>
      <c r="D72" s="339"/>
      <c r="E72" s="360"/>
    </row>
    <row r="73" spans="1:5" ht="12.75">
      <c r="A73" s="169" t="s">
        <v>39</v>
      </c>
      <c r="B73" s="180" t="s">
        <v>42</v>
      </c>
      <c r="C73" s="176"/>
      <c r="D73" s="339"/>
      <c r="E73" s="361">
        <f>SUM(E70:E72)</f>
        <v>0</v>
      </c>
    </row>
    <row r="74" spans="1:5" ht="12.75">
      <c r="A74" s="169"/>
      <c r="B74" s="180"/>
      <c r="C74" s="176"/>
      <c r="D74" s="339"/>
      <c r="E74" s="361"/>
    </row>
    <row r="75" spans="1:5" ht="12.75">
      <c r="A75" s="169"/>
      <c r="B75" s="180"/>
      <c r="C75" s="176"/>
      <c r="D75" s="339"/>
      <c r="E75" s="361"/>
    </row>
    <row r="76" spans="1:5" ht="25.5">
      <c r="A76" s="156" t="s">
        <v>43</v>
      </c>
      <c r="B76" s="178" t="s">
        <v>44</v>
      </c>
      <c r="C76" s="176"/>
      <c r="D76" s="339"/>
      <c r="E76" s="360"/>
    </row>
    <row r="77" spans="1:5" ht="12.75">
      <c r="A77" s="156"/>
      <c r="B77" s="178"/>
      <c r="C77" s="176"/>
      <c r="D77" s="339"/>
      <c r="E77" s="360"/>
    </row>
    <row r="78" spans="1:5" ht="25.5">
      <c r="A78" s="181" t="s">
        <v>120</v>
      </c>
      <c r="B78" s="172" t="s">
        <v>121</v>
      </c>
      <c r="C78" s="182"/>
      <c r="D78" s="339"/>
      <c r="E78" s="360"/>
    </row>
    <row r="79" spans="1:5" ht="12.75">
      <c r="A79" s="156"/>
      <c r="B79" s="175" t="s">
        <v>22</v>
      </c>
      <c r="C79" s="176">
        <v>3</v>
      </c>
      <c r="D79" s="339"/>
      <c r="E79" s="360">
        <f>C79*D79</f>
        <v>0</v>
      </c>
    </row>
    <row r="80" spans="1:5" ht="12.75">
      <c r="A80" s="156"/>
      <c r="B80" s="175"/>
      <c r="C80" s="176"/>
      <c r="D80" s="339"/>
      <c r="E80" s="360"/>
    </row>
    <row r="81" spans="1:5" ht="25.5">
      <c r="A81" s="183" t="s">
        <v>183</v>
      </c>
      <c r="B81" s="184" t="s">
        <v>184</v>
      </c>
      <c r="C81" s="185"/>
      <c r="D81" s="339"/>
      <c r="E81" s="360"/>
    </row>
    <row r="82" spans="1:5" ht="12.75">
      <c r="A82" s="156"/>
      <c r="B82" s="175" t="s">
        <v>22</v>
      </c>
      <c r="C82" s="176">
        <v>4</v>
      </c>
      <c r="D82" s="339"/>
      <c r="E82" s="360">
        <f>C82*D82</f>
        <v>0</v>
      </c>
    </row>
    <row r="83" spans="1:5" ht="12.75">
      <c r="A83" s="156"/>
      <c r="B83" s="175"/>
      <c r="C83" s="176"/>
      <c r="D83" s="339"/>
      <c r="E83" s="360"/>
    </row>
    <row r="84" spans="1:5" ht="25.5">
      <c r="A84" s="181" t="s">
        <v>111</v>
      </c>
      <c r="B84" s="172" t="s">
        <v>145</v>
      </c>
      <c r="C84" s="174"/>
      <c r="D84" s="339"/>
      <c r="E84" s="360"/>
    </row>
    <row r="85" spans="1:5" ht="14.25">
      <c r="A85" s="156"/>
      <c r="B85" s="172" t="s">
        <v>1</v>
      </c>
      <c r="C85" s="176">
        <v>40</v>
      </c>
      <c r="D85" s="339"/>
      <c r="E85" s="360">
        <f>C85*D85</f>
        <v>0</v>
      </c>
    </row>
    <row r="86" spans="1:5" ht="12.75">
      <c r="A86" s="156"/>
      <c r="B86" s="172"/>
      <c r="C86" s="176"/>
      <c r="D86" s="339"/>
      <c r="E86" s="360"/>
    </row>
    <row r="87" spans="1:5" ht="12.75">
      <c r="A87" s="181" t="s">
        <v>108</v>
      </c>
      <c r="B87" s="172" t="s">
        <v>146</v>
      </c>
      <c r="C87" s="182"/>
      <c r="D87" s="339"/>
      <c r="E87" s="360"/>
    </row>
    <row r="88" spans="1:5" ht="12.75">
      <c r="A88" s="156"/>
      <c r="B88" s="175" t="s">
        <v>22</v>
      </c>
      <c r="C88" s="176">
        <v>52</v>
      </c>
      <c r="D88" s="339"/>
      <c r="E88" s="360">
        <f>C88*D88</f>
        <v>0</v>
      </c>
    </row>
    <row r="89" spans="1:5" ht="12.75">
      <c r="A89" s="156"/>
      <c r="B89" s="175"/>
      <c r="C89" s="176"/>
      <c r="D89" s="339"/>
      <c r="E89" s="360"/>
    </row>
    <row r="90" spans="1:5" ht="25.5">
      <c r="A90" s="183" t="s">
        <v>185</v>
      </c>
      <c r="B90" s="184" t="s">
        <v>186</v>
      </c>
      <c r="C90" s="185"/>
      <c r="D90" s="339"/>
      <c r="E90" s="360"/>
    </row>
    <row r="91" spans="1:5" ht="12.75">
      <c r="A91" s="156"/>
      <c r="B91" s="175" t="s">
        <v>22</v>
      </c>
      <c r="C91" s="176">
        <v>2</v>
      </c>
      <c r="D91" s="339"/>
      <c r="E91" s="360">
        <f>C91*D91</f>
        <v>0</v>
      </c>
    </row>
    <row r="92" spans="1:5" ht="12.75">
      <c r="A92" s="156"/>
      <c r="B92" s="175"/>
      <c r="C92" s="176"/>
      <c r="D92" s="339"/>
      <c r="E92" s="360"/>
    </row>
    <row r="93" spans="1:5" ht="12.75">
      <c r="A93" s="156" t="s">
        <v>43</v>
      </c>
      <c r="B93" s="180" t="s">
        <v>45</v>
      </c>
      <c r="C93" s="176"/>
      <c r="D93" s="339"/>
      <c r="E93" s="361">
        <f>SUM(E78:E92)</f>
        <v>0</v>
      </c>
    </row>
    <row r="94" spans="1:5" ht="12.75">
      <c r="A94" s="156"/>
      <c r="B94" s="178"/>
      <c r="C94" s="176"/>
      <c r="D94" s="339"/>
      <c r="E94" s="361"/>
    </row>
    <row r="95" spans="1:5" ht="25.5">
      <c r="A95" s="156" t="s">
        <v>47</v>
      </c>
      <c r="B95" s="178" t="s">
        <v>46</v>
      </c>
      <c r="C95" s="176"/>
      <c r="D95" s="339"/>
      <c r="E95" s="360"/>
    </row>
    <row r="96" spans="1:5" ht="12.75">
      <c r="A96" s="156"/>
      <c r="B96" s="178"/>
      <c r="C96" s="176"/>
      <c r="D96" s="339"/>
      <c r="E96" s="360"/>
    </row>
    <row r="97" spans="1:5" ht="25.5">
      <c r="A97" s="183" t="s">
        <v>187</v>
      </c>
      <c r="B97" s="184" t="s">
        <v>188</v>
      </c>
      <c r="C97" s="185"/>
      <c r="D97" s="339"/>
      <c r="E97" s="360"/>
    </row>
    <row r="98" spans="1:5" ht="12.75">
      <c r="A98" s="156"/>
      <c r="B98" s="175" t="s">
        <v>14</v>
      </c>
      <c r="C98" s="176">
        <v>70</v>
      </c>
      <c r="D98" s="339"/>
      <c r="E98" s="360">
        <f>C98*D98</f>
        <v>0</v>
      </c>
    </row>
    <row r="99" spans="1:5" ht="12.75">
      <c r="A99" s="156"/>
      <c r="B99" s="178"/>
      <c r="C99" s="176"/>
      <c r="D99" s="339"/>
      <c r="E99" s="360"/>
    </row>
    <row r="100" spans="1:5" ht="25.5">
      <c r="A100" s="181" t="s">
        <v>122</v>
      </c>
      <c r="B100" s="172" t="s">
        <v>123</v>
      </c>
      <c r="C100" s="182"/>
      <c r="D100" s="339"/>
      <c r="E100" s="360"/>
    </row>
    <row r="101" spans="1:5" ht="12.75">
      <c r="A101" s="156"/>
      <c r="B101" s="175" t="s">
        <v>14</v>
      </c>
      <c r="C101" s="176">
        <v>2500</v>
      </c>
      <c r="D101" s="339"/>
      <c r="E101" s="360">
        <f>C101*D101</f>
        <v>0</v>
      </c>
    </row>
    <row r="102" spans="1:5" ht="12.75">
      <c r="A102" s="156"/>
      <c r="B102" s="175"/>
      <c r="C102" s="176"/>
      <c r="D102" s="339"/>
      <c r="E102" s="360"/>
    </row>
    <row r="103" spans="1:5" ht="25.5">
      <c r="A103" s="186" t="s">
        <v>265</v>
      </c>
      <c r="B103" s="175" t="s">
        <v>266</v>
      </c>
      <c r="C103" s="176"/>
      <c r="D103" s="339"/>
      <c r="E103" s="360"/>
    </row>
    <row r="104" spans="1:5" ht="12.75">
      <c r="A104" s="156"/>
      <c r="B104" s="175" t="s">
        <v>14</v>
      </c>
      <c r="C104" s="176">
        <v>50</v>
      </c>
      <c r="D104" s="339"/>
      <c r="E104" s="360">
        <f>C104*D104</f>
        <v>0</v>
      </c>
    </row>
    <row r="105" spans="1:5" ht="12.75">
      <c r="A105" s="156"/>
      <c r="B105" s="178"/>
      <c r="C105" s="176"/>
      <c r="D105" s="339"/>
      <c r="E105" s="360"/>
    </row>
    <row r="106" spans="1:5" ht="25.5">
      <c r="A106" s="186" t="s">
        <v>48</v>
      </c>
      <c r="B106" s="172" t="s">
        <v>124</v>
      </c>
      <c r="C106" s="176"/>
      <c r="D106" s="339"/>
      <c r="E106" s="360"/>
    </row>
    <row r="107" spans="1:5" ht="12.75">
      <c r="A107" s="156"/>
      <c r="B107" s="175" t="s">
        <v>14</v>
      </c>
      <c r="C107" s="176">
        <v>150</v>
      </c>
      <c r="D107" s="339"/>
      <c r="E107" s="360">
        <f>C107*D107</f>
        <v>0</v>
      </c>
    </row>
    <row r="108" spans="1:5" ht="12.75">
      <c r="A108" s="156"/>
      <c r="B108" s="175"/>
      <c r="C108" s="176"/>
      <c r="D108" s="339"/>
      <c r="E108" s="360"/>
    </row>
    <row r="109" spans="1:5" ht="25.5">
      <c r="A109" s="186" t="s">
        <v>189</v>
      </c>
      <c r="B109" s="172" t="s">
        <v>205</v>
      </c>
      <c r="C109" s="176"/>
      <c r="D109" s="339"/>
      <c r="E109" s="360"/>
    </row>
    <row r="110" spans="1:5" ht="14.25">
      <c r="A110" s="156"/>
      <c r="B110" s="172" t="s">
        <v>1</v>
      </c>
      <c r="C110" s="176">
        <v>30</v>
      </c>
      <c r="D110" s="339"/>
      <c r="E110" s="360">
        <f>C110*D110</f>
        <v>0</v>
      </c>
    </row>
    <row r="111" spans="1:5" ht="12.75">
      <c r="A111" s="156"/>
      <c r="B111" s="172"/>
      <c r="C111" s="176"/>
      <c r="D111" s="339"/>
      <c r="E111" s="360"/>
    </row>
    <row r="112" spans="1:5" ht="12.75">
      <c r="A112" s="156" t="s">
        <v>47</v>
      </c>
      <c r="B112" s="180" t="s">
        <v>150</v>
      </c>
      <c r="C112" s="176"/>
      <c r="D112" s="339"/>
      <c r="E112" s="361">
        <f>SUM(E97:E111)</f>
        <v>0</v>
      </c>
    </row>
    <row r="113" spans="1:5" ht="12.75">
      <c r="A113" s="156"/>
      <c r="B113" s="178"/>
      <c r="C113" s="176"/>
      <c r="D113" s="339"/>
      <c r="E113" s="361"/>
    </row>
    <row r="114" spans="1:5" ht="12.75">
      <c r="A114" s="169" t="s">
        <v>50</v>
      </c>
      <c r="B114" s="178" t="s">
        <v>49</v>
      </c>
      <c r="C114" s="176"/>
      <c r="D114" s="339"/>
      <c r="E114" s="360"/>
    </row>
    <row r="115" spans="1:5" ht="12.75">
      <c r="A115" s="169"/>
      <c r="B115" s="178"/>
      <c r="C115" s="176"/>
      <c r="D115" s="339"/>
      <c r="E115" s="360"/>
    </row>
    <row r="116" spans="1:5" ht="25.5">
      <c r="A116" s="181" t="s">
        <v>112</v>
      </c>
      <c r="B116" s="172" t="s">
        <v>113</v>
      </c>
      <c r="C116" s="174"/>
      <c r="D116" s="339"/>
      <c r="E116" s="360"/>
    </row>
    <row r="117" spans="1:5" ht="12.75">
      <c r="A117" s="169"/>
      <c r="B117" s="172" t="s">
        <v>22</v>
      </c>
      <c r="C117" s="176">
        <v>2</v>
      </c>
      <c r="D117" s="339"/>
      <c r="E117" s="360">
        <f>C117*D117</f>
        <v>0</v>
      </c>
    </row>
    <row r="118" spans="1:5" ht="12.75">
      <c r="A118" s="169"/>
      <c r="B118" s="172"/>
      <c r="C118" s="176"/>
      <c r="D118" s="339"/>
      <c r="E118" s="360"/>
    </row>
    <row r="119" spans="1:5" ht="25.5">
      <c r="A119" s="183" t="s">
        <v>267</v>
      </c>
      <c r="B119" s="184" t="s">
        <v>268</v>
      </c>
      <c r="C119" s="185"/>
      <c r="D119" s="339"/>
      <c r="E119" s="360"/>
    </row>
    <row r="120" spans="1:5" ht="14.25">
      <c r="A120" s="183"/>
      <c r="B120" s="172" t="s">
        <v>1</v>
      </c>
      <c r="C120" s="185">
        <v>50</v>
      </c>
      <c r="D120" s="339"/>
      <c r="E120" s="360">
        <f>C120*D120</f>
        <v>0</v>
      </c>
    </row>
    <row r="121" spans="1:5" ht="12.75">
      <c r="A121" s="171"/>
      <c r="B121" s="178"/>
      <c r="C121" s="176"/>
      <c r="D121" s="339"/>
      <c r="E121" s="360"/>
    </row>
    <row r="122" spans="1:5" ht="25.5">
      <c r="A122" s="181" t="s">
        <v>125</v>
      </c>
      <c r="B122" s="172" t="s">
        <v>126</v>
      </c>
      <c r="C122" s="182"/>
      <c r="D122" s="339"/>
      <c r="E122" s="360"/>
    </row>
    <row r="123" spans="1:5" ht="14.25">
      <c r="A123" s="171"/>
      <c r="B123" s="172" t="s">
        <v>1</v>
      </c>
      <c r="C123" s="176">
        <v>5</v>
      </c>
      <c r="D123" s="339"/>
      <c r="E123" s="360">
        <f>C123*D123</f>
        <v>0</v>
      </c>
    </row>
    <row r="124" spans="1:5" ht="12.75">
      <c r="A124" s="171"/>
      <c r="B124" s="172"/>
      <c r="C124" s="176"/>
      <c r="D124" s="339"/>
      <c r="E124" s="360"/>
    </row>
    <row r="125" spans="1:5" ht="25.5">
      <c r="A125" s="181" t="s">
        <v>127</v>
      </c>
      <c r="B125" s="172" t="s">
        <v>128</v>
      </c>
      <c r="C125" s="182"/>
      <c r="D125" s="339"/>
      <c r="E125" s="360"/>
    </row>
    <row r="126" spans="1:5" ht="12.75">
      <c r="A126" s="171"/>
      <c r="B126" s="172" t="s">
        <v>22</v>
      </c>
      <c r="C126" s="176">
        <v>4</v>
      </c>
      <c r="D126" s="339"/>
      <c r="E126" s="360">
        <f>C126*D126</f>
        <v>0</v>
      </c>
    </row>
    <row r="127" spans="1:5" ht="12.75">
      <c r="A127" s="171"/>
      <c r="B127" s="172"/>
      <c r="C127" s="176"/>
      <c r="D127" s="339"/>
      <c r="E127" s="360"/>
    </row>
    <row r="128" spans="1:5" ht="12.75">
      <c r="A128" s="183" t="s">
        <v>190</v>
      </c>
      <c r="B128" s="184" t="s">
        <v>227</v>
      </c>
      <c r="C128" s="185"/>
      <c r="D128" s="339"/>
      <c r="E128" s="360"/>
    </row>
    <row r="129" spans="1:5" ht="12.75">
      <c r="A129" s="171"/>
      <c r="B129" s="172" t="s">
        <v>15</v>
      </c>
      <c r="C129" s="176">
        <v>3.35</v>
      </c>
      <c r="D129" s="339"/>
      <c r="E129" s="360">
        <f>C129*D129</f>
        <v>0</v>
      </c>
    </row>
    <row r="130" spans="1:5" ht="12.75">
      <c r="A130" s="169"/>
      <c r="B130" s="172"/>
      <c r="C130" s="176"/>
      <c r="D130" s="339"/>
      <c r="E130" s="360"/>
    </row>
    <row r="131" spans="1:5" ht="12.75">
      <c r="A131" s="169" t="s">
        <v>50</v>
      </c>
      <c r="B131" s="178" t="s">
        <v>51</v>
      </c>
      <c r="C131" s="176"/>
      <c r="D131" s="339"/>
      <c r="E131" s="361">
        <f>SUM(E116:E130)</f>
        <v>0</v>
      </c>
    </row>
    <row r="132" spans="1:5" ht="12.75">
      <c r="A132" s="169"/>
      <c r="B132" s="178"/>
      <c r="C132" s="176"/>
      <c r="D132" s="339"/>
      <c r="E132" s="361"/>
    </row>
    <row r="133" spans="1:5" ht="12.75">
      <c r="A133" s="165" t="s">
        <v>327</v>
      </c>
      <c r="B133" s="170" t="s">
        <v>276</v>
      </c>
      <c r="C133" s="176"/>
      <c r="D133" s="339"/>
      <c r="E133" s="361">
        <f>E131+E112+E93+E73</f>
        <v>0</v>
      </c>
    </row>
    <row r="134" spans="1:5" ht="12.75">
      <c r="A134" s="169"/>
      <c r="B134" s="170"/>
      <c r="C134" s="176"/>
      <c r="D134" s="339"/>
      <c r="E134" s="361"/>
    </row>
    <row r="135" spans="1:5" ht="12.75">
      <c r="A135" s="165" t="s">
        <v>328</v>
      </c>
      <c r="B135" s="178" t="s">
        <v>278</v>
      </c>
      <c r="C135" s="176"/>
      <c r="D135" s="339"/>
      <c r="E135" s="360"/>
    </row>
    <row r="136" spans="1:5" ht="12.75">
      <c r="A136" s="169"/>
      <c r="B136" s="175"/>
      <c r="C136" s="176"/>
      <c r="D136" s="339"/>
      <c r="E136" s="360"/>
    </row>
    <row r="137" spans="1:5" ht="12.75">
      <c r="A137" s="169" t="s">
        <v>52</v>
      </c>
      <c r="B137" s="178" t="s">
        <v>53</v>
      </c>
      <c r="C137" s="176"/>
      <c r="D137" s="339"/>
      <c r="E137" s="360"/>
    </row>
    <row r="138" spans="1:5" ht="12.75">
      <c r="A138" s="169"/>
      <c r="B138" s="175"/>
      <c r="C138" s="176"/>
      <c r="D138" s="339"/>
      <c r="E138" s="360"/>
    </row>
    <row r="139" spans="1:5" ht="25.5">
      <c r="A139" s="179" t="s">
        <v>54</v>
      </c>
      <c r="B139" s="172" t="s">
        <v>55</v>
      </c>
      <c r="C139" s="176"/>
      <c r="D139" s="339"/>
      <c r="E139" s="360"/>
    </row>
    <row r="140" spans="1:5" ht="12.75">
      <c r="A140" s="169"/>
      <c r="B140" s="175" t="s">
        <v>37</v>
      </c>
      <c r="C140" s="176">
        <v>90</v>
      </c>
      <c r="D140" s="339"/>
      <c r="E140" s="360">
        <f>C140*D140</f>
        <v>0</v>
      </c>
    </row>
    <row r="141" spans="1:5" ht="12.75">
      <c r="A141" s="169"/>
      <c r="B141" s="175"/>
      <c r="C141" s="176"/>
      <c r="D141" s="339"/>
      <c r="E141" s="360"/>
    </row>
    <row r="142" spans="1:5" ht="12.75">
      <c r="A142" s="169" t="s">
        <v>52</v>
      </c>
      <c r="B142" s="178" t="s">
        <v>151</v>
      </c>
      <c r="C142" s="176"/>
      <c r="D142" s="339"/>
      <c r="E142" s="361">
        <f>SUM(E140:E141)</f>
        <v>0</v>
      </c>
    </row>
    <row r="143" spans="1:5" ht="12.75">
      <c r="A143" s="169"/>
      <c r="B143" s="178"/>
      <c r="C143" s="176"/>
      <c r="D143" s="339"/>
      <c r="E143" s="361"/>
    </row>
    <row r="144" spans="1:5" ht="12.75">
      <c r="A144" s="169" t="s">
        <v>57</v>
      </c>
      <c r="B144" s="178" t="s">
        <v>56</v>
      </c>
      <c r="C144" s="176"/>
      <c r="D144" s="339"/>
      <c r="E144" s="360"/>
    </row>
    <row r="145" spans="1:5" ht="12.75">
      <c r="A145" s="169"/>
      <c r="B145" s="178"/>
      <c r="C145" s="176"/>
      <c r="D145" s="339"/>
      <c r="E145" s="360"/>
    </row>
    <row r="146" spans="1:5" ht="25.5">
      <c r="A146" s="171" t="s">
        <v>59</v>
      </c>
      <c r="B146" s="172" t="s">
        <v>58</v>
      </c>
      <c r="C146" s="176"/>
      <c r="D146" s="339"/>
      <c r="E146" s="360"/>
    </row>
    <row r="147" spans="1:5" ht="12.75">
      <c r="A147" s="171"/>
      <c r="B147" s="172" t="s">
        <v>22</v>
      </c>
      <c r="C147" s="176">
        <v>1</v>
      </c>
      <c r="D147" s="339"/>
      <c r="E147" s="360">
        <f>C147*D147</f>
        <v>0</v>
      </c>
    </row>
    <row r="148" spans="1:5" ht="12.75">
      <c r="A148" s="171"/>
      <c r="B148" s="178"/>
      <c r="C148" s="176"/>
      <c r="D148" s="339"/>
      <c r="E148" s="360"/>
    </row>
    <row r="149" spans="1:5" ht="25.5">
      <c r="A149" s="171" t="s">
        <v>61</v>
      </c>
      <c r="B149" s="172" t="s">
        <v>60</v>
      </c>
      <c r="C149" s="176"/>
      <c r="D149" s="339"/>
      <c r="E149" s="360"/>
    </row>
    <row r="150" spans="1:5" ht="12.75">
      <c r="A150" s="169"/>
      <c r="B150" s="172" t="s">
        <v>22</v>
      </c>
      <c r="C150" s="176">
        <v>1</v>
      </c>
      <c r="D150" s="339"/>
      <c r="E150" s="360">
        <f>C150*D150</f>
        <v>0</v>
      </c>
    </row>
    <row r="151" spans="1:5" ht="12.75">
      <c r="A151" s="169"/>
      <c r="B151" s="178"/>
      <c r="C151" s="176"/>
      <c r="D151" s="339"/>
      <c r="E151" s="360"/>
    </row>
    <row r="152" spans="1:5" ht="12.75">
      <c r="A152" s="169" t="s">
        <v>57</v>
      </c>
      <c r="B152" s="178" t="s">
        <v>152</v>
      </c>
      <c r="C152" s="176"/>
      <c r="D152" s="339"/>
      <c r="E152" s="361">
        <f>SUM(E147:E150)</f>
        <v>0</v>
      </c>
    </row>
    <row r="153" spans="1:5" ht="12.75">
      <c r="A153" s="169"/>
      <c r="B153" s="178"/>
      <c r="C153" s="176"/>
      <c r="D153" s="339"/>
      <c r="E153" s="361"/>
    </row>
    <row r="154" spans="1:5" ht="12.75">
      <c r="A154" s="165" t="s">
        <v>328</v>
      </c>
      <c r="B154" s="178" t="s">
        <v>279</v>
      </c>
      <c r="C154" s="176"/>
      <c r="D154" s="339"/>
      <c r="E154" s="361">
        <f>E152+E142</f>
        <v>0</v>
      </c>
    </row>
    <row r="155" spans="1:5" ht="12.75">
      <c r="A155" s="169"/>
      <c r="B155" s="178"/>
      <c r="C155" s="176"/>
      <c r="D155" s="339"/>
      <c r="E155" s="361"/>
    </row>
    <row r="156" spans="1:5" ht="12.75">
      <c r="A156" s="187" t="s">
        <v>284</v>
      </c>
      <c r="B156" s="178" t="s">
        <v>62</v>
      </c>
      <c r="C156" s="176"/>
      <c r="D156" s="339"/>
      <c r="E156" s="361">
        <f>E154+E133+E64</f>
        <v>0</v>
      </c>
    </row>
    <row r="157" spans="1:5" ht="12.75">
      <c r="A157" s="169"/>
      <c r="B157" s="178"/>
      <c r="C157" s="176"/>
      <c r="D157" s="339"/>
      <c r="E157" s="361"/>
    </row>
    <row r="158" spans="1:5" ht="12.75">
      <c r="A158" s="188" t="s">
        <v>285</v>
      </c>
      <c r="B158" s="189" t="s">
        <v>12</v>
      </c>
      <c r="C158" s="176"/>
      <c r="D158" s="339"/>
      <c r="E158" s="360"/>
    </row>
    <row r="159" spans="1:5" ht="12.75">
      <c r="A159" s="169"/>
      <c r="B159" s="178"/>
      <c r="C159" s="176"/>
      <c r="D159" s="339"/>
      <c r="E159" s="360"/>
    </row>
    <row r="160" spans="1:5" ht="12.75">
      <c r="A160" s="188" t="s">
        <v>316</v>
      </c>
      <c r="B160" s="178" t="s">
        <v>65</v>
      </c>
      <c r="C160" s="176"/>
      <c r="D160" s="339"/>
      <c r="E160" s="360"/>
    </row>
    <row r="161" spans="1:5" ht="12.75">
      <c r="A161" s="169"/>
      <c r="B161" s="178"/>
      <c r="C161" s="176"/>
      <c r="D161" s="339"/>
      <c r="E161" s="360"/>
    </row>
    <row r="162" spans="1:5" ht="25.5">
      <c r="A162" s="171" t="s">
        <v>63</v>
      </c>
      <c r="B162" s="172" t="s">
        <v>191</v>
      </c>
      <c r="C162" s="176"/>
      <c r="D162" s="339"/>
      <c r="E162" s="360"/>
    </row>
    <row r="163" spans="1:5" ht="12.75">
      <c r="A163" s="171"/>
      <c r="B163" s="172" t="s">
        <v>15</v>
      </c>
      <c r="C163" s="176">
        <v>390</v>
      </c>
      <c r="D163" s="339"/>
      <c r="E163" s="360">
        <f>C163*D163</f>
        <v>0</v>
      </c>
    </row>
    <row r="164" spans="1:5" ht="12.75">
      <c r="A164" s="171"/>
      <c r="B164" s="178"/>
      <c r="C164" s="176"/>
      <c r="D164" s="339"/>
      <c r="E164" s="360"/>
    </row>
    <row r="165" spans="1:5" ht="38.25">
      <c r="A165" s="171" t="s">
        <v>64</v>
      </c>
      <c r="B165" s="172" t="s">
        <v>270</v>
      </c>
      <c r="C165" s="176"/>
      <c r="D165" s="339"/>
      <c r="E165" s="360"/>
    </row>
    <row r="166" spans="1:5" ht="12.75">
      <c r="A166" s="171"/>
      <c r="B166" s="172" t="s">
        <v>15</v>
      </c>
      <c r="C166" s="176">
        <v>3055</v>
      </c>
      <c r="D166" s="339"/>
      <c r="E166" s="360">
        <f>C166*D166</f>
        <v>0</v>
      </c>
    </row>
    <row r="167" spans="1:5" ht="12.75">
      <c r="A167" s="171"/>
      <c r="B167" s="172"/>
      <c r="C167" s="176"/>
      <c r="D167" s="339"/>
      <c r="E167" s="360"/>
    </row>
    <row r="168" spans="1:5" ht="63.75">
      <c r="A168" s="171" t="s">
        <v>271</v>
      </c>
      <c r="B168" s="172" t="s">
        <v>272</v>
      </c>
      <c r="C168" s="176"/>
      <c r="D168" s="339"/>
      <c r="E168" s="360"/>
    </row>
    <row r="169" spans="1:5" ht="12.75">
      <c r="A169" s="171"/>
      <c r="B169" s="172" t="s">
        <v>15</v>
      </c>
      <c r="C169" s="176">
        <v>120</v>
      </c>
      <c r="D169" s="339"/>
      <c r="E169" s="360">
        <f>C169*D169</f>
        <v>0</v>
      </c>
    </row>
    <row r="170" spans="1:5" ht="12.75">
      <c r="A170" s="171"/>
      <c r="B170" s="172"/>
      <c r="C170" s="176"/>
      <c r="D170" s="339"/>
      <c r="E170" s="360"/>
    </row>
    <row r="171" spans="1:5" ht="38.25">
      <c r="A171" s="171" t="s">
        <v>274</v>
      </c>
      <c r="B171" s="184" t="s">
        <v>275</v>
      </c>
      <c r="C171" s="176"/>
      <c r="D171" s="339"/>
      <c r="E171" s="360"/>
    </row>
    <row r="172" spans="1:5" ht="12.75">
      <c r="A172" s="171"/>
      <c r="B172" s="172" t="s">
        <v>15</v>
      </c>
      <c r="C172" s="176">
        <v>100</v>
      </c>
      <c r="D172" s="339"/>
      <c r="E172" s="360">
        <f>C172*D172</f>
        <v>0</v>
      </c>
    </row>
    <row r="173" spans="1:5" ht="12.75">
      <c r="A173" s="169"/>
      <c r="B173" s="172"/>
      <c r="C173" s="176"/>
      <c r="D173" s="339"/>
      <c r="E173" s="360"/>
    </row>
    <row r="174" spans="1:5" ht="25.5">
      <c r="A174" s="181" t="s">
        <v>129</v>
      </c>
      <c r="B174" s="172" t="s">
        <v>273</v>
      </c>
      <c r="C174" s="182"/>
      <c r="D174" s="339"/>
      <c r="E174" s="360"/>
    </row>
    <row r="175" spans="1:5" ht="12.75">
      <c r="A175" s="169"/>
      <c r="B175" s="172" t="s">
        <v>15</v>
      </c>
      <c r="C175" s="176">
        <v>50</v>
      </c>
      <c r="D175" s="339"/>
      <c r="E175" s="360">
        <f>C175*D175</f>
        <v>0</v>
      </c>
    </row>
    <row r="176" spans="1:5" ht="12.75">
      <c r="A176" s="169"/>
      <c r="B176" s="172"/>
      <c r="C176" s="176"/>
      <c r="D176" s="339"/>
      <c r="E176" s="360"/>
    </row>
    <row r="177" spans="1:5" ht="12.75">
      <c r="A177" s="188" t="s">
        <v>316</v>
      </c>
      <c r="B177" s="178" t="s">
        <v>68</v>
      </c>
      <c r="C177" s="176"/>
      <c r="D177" s="339"/>
      <c r="E177" s="368">
        <f>SUM(E162:E175)</f>
        <v>0</v>
      </c>
    </row>
    <row r="178" spans="1:5" ht="12.75">
      <c r="A178" s="169"/>
      <c r="B178" s="178"/>
      <c r="C178" s="176"/>
      <c r="D178" s="339"/>
      <c r="E178" s="368"/>
    </row>
    <row r="179" spans="1:5" ht="12.75">
      <c r="A179" s="188" t="s">
        <v>317</v>
      </c>
      <c r="B179" s="178" t="s">
        <v>66</v>
      </c>
      <c r="C179" s="176"/>
      <c r="D179" s="339"/>
      <c r="E179" s="360"/>
    </row>
    <row r="180" spans="1:5" ht="12.75">
      <c r="A180" s="169"/>
      <c r="B180" s="178"/>
      <c r="C180" s="176"/>
      <c r="D180" s="339"/>
      <c r="E180" s="360"/>
    </row>
    <row r="181" spans="1:5" ht="25.5">
      <c r="A181" s="181" t="s">
        <v>192</v>
      </c>
      <c r="B181" s="184" t="s">
        <v>269</v>
      </c>
      <c r="C181" s="176"/>
      <c r="D181" s="339"/>
      <c r="E181" s="360"/>
    </row>
    <row r="182" spans="1:5" ht="12.75">
      <c r="A182" s="169"/>
      <c r="B182" s="172" t="s">
        <v>14</v>
      </c>
      <c r="C182" s="176">
        <v>4730</v>
      </c>
      <c r="D182" s="339"/>
      <c r="E182" s="360">
        <f>C182*D182</f>
        <v>0</v>
      </c>
    </row>
    <row r="183" spans="1:5" ht="12.75">
      <c r="A183" s="169"/>
      <c r="B183" s="172"/>
      <c r="C183" s="176"/>
      <c r="D183" s="339"/>
      <c r="E183" s="360"/>
    </row>
    <row r="184" spans="1:5" ht="12.75">
      <c r="A184" s="188" t="s">
        <v>317</v>
      </c>
      <c r="B184" s="178" t="s">
        <v>67</v>
      </c>
      <c r="C184" s="173"/>
      <c r="D184" s="339"/>
      <c r="E184" s="361">
        <f>SUM(E180:E183)</f>
        <v>0</v>
      </c>
    </row>
    <row r="185" spans="1:5" ht="12.75">
      <c r="A185" s="169"/>
      <c r="B185" s="178"/>
      <c r="C185" s="173"/>
      <c r="D185" s="339"/>
      <c r="E185" s="361"/>
    </row>
    <row r="186" spans="1:5" ht="12.75">
      <c r="A186" s="188" t="s">
        <v>318</v>
      </c>
      <c r="B186" s="178" t="s">
        <v>320</v>
      </c>
      <c r="C186" s="176"/>
      <c r="D186" s="339"/>
      <c r="E186" s="360"/>
    </row>
    <row r="187" spans="1:5" ht="12.75">
      <c r="A187" s="169"/>
      <c r="B187" s="178"/>
      <c r="C187" s="176"/>
      <c r="D187" s="339"/>
      <c r="E187" s="360"/>
    </row>
    <row r="188" spans="1:5" ht="25.5">
      <c r="A188" s="181" t="s">
        <v>130</v>
      </c>
      <c r="B188" s="172" t="s">
        <v>580</v>
      </c>
      <c r="C188" s="182"/>
      <c r="D188" s="339"/>
      <c r="E188" s="360"/>
    </row>
    <row r="189" spans="1:5" ht="12.75">
      <c r="A189" s="171"/>
      <c r="B189" s="172" t="s">
        <v>15</v>
      </c>
      <c r="C189" s="176">
        <v>40</v>
      </c>
      <c r="D189" s="339"/>
      <c r="E189" s="360">
        <f>C189*D189</f>
        <v>0</v>
      </c>
    </row>
    <row r="190" spans="1:5" ht="12.75">
      <c r="A190" s="171"/>
      <c r="B190" s="172"/>
      <c r="C190" s="176"/>
      <c r="D190" s="339"/>
      <c r="E190" s="360"/>
    </row>
    <row r="191" spans="1:5" ht="39.75">
      <c r="A191" s="190" t="s">
        <v>224</v>
      </c>
      <c r="B191" s="184" t="s">
        <v>2</v>
      </c>
      <c r="C191" s="191"/>
      <c r="D191" s="339"/>
      <c r="E191" s="360"/>
    </row>
    <row r="192" spans="1:5" ht="12.75">
      <c r="A192" s="169"/>
      <c r="B192" s="172" t="s">
        <v>14</v>
      </c>
      <c r="C192" s="176">
        <v>1340</v>
      </c>
      <c r="D192" s="339"/>
      <c r="E192" s="360">
        <f>C192*D192</f>
        <v>0</v>
      </c>
    </row>
    <row r="193" spans="1:5" ht="12.75">
      <c r="A193" s="169"/>
      <c r="B193" s="172"/>
      <c r="C193" s="176"/>
      <c r="D193" s="339"/>
      <c r="E193" s="360"/>
    </row>
    <row r="194" spans="1:5" ht="12.75">
      <c r="A194" s="188" t="s">
        <v>318</v>
      </c>
      <c r="B194" s="178" t="s">
        <v>149</v>
      </c>
      <c r="C194" s="176"/>
      <c r="D194" s="339"/>
      <c r="E194" s="361">
        <f>SUM(E189:E193)</f>
        <v>0</v>
      </c>
    </row>
    <row r="195" spans="1:5" ht="12.75">
      <c r="A195" s="169"/>
      <c r="B195" s="178"/>
      <c r="C195" s="176"/>
      <c r="D195" s="339"/>
      <c r="E195" s="361"/>
    </row>
    <row r="196" spans="1:5" ht="12.75">
      <c r="A196" s="188" t="s">
        <v>319</v>
      </c>
      <c r="B196" s="178" t="s">
        <v>321</v>
      </c>
      <c r="C196" s="173"/>
      <c r="D196" s="339"/>
      <c r="E196" s="360"/>
    </row>
    <row r="197" spans="1:5" ht="12.75">
      <c r="A197" s="192"/>
      <c r="B197" s="178"/>
      <c r="C197" s="173"/>
      <c r="D197" s="339"/>
      <c r="E197" s="360"/>
    </row>
    <row r="198" spans="1:5" ht="25.5">
      <c r="A198" s="181" t="s">
        <v>131</v>
      </c>
      <c r="B198" s="172" t="s">
        <v>264</v>
      </c>
      <c r="C198" s="173"/>
      <c r="D198" s="339"/>
      <c r="E198" s="360"/>
    </row>
    <row r="199" spans="1:5" ht="12.75">
      <c r="A199" s="179"/>
      <c r="B199" s="172" t="s">
        <v>15</v>
      </c>
      <c r="C199" s="193">
        <v>2270</v>
      </c>
      <c r="D199" s="339"/>
      <c r="E199" s="360">
        <f>C199*D199</f>
        <v>0</v>
      </c>
    </row>
    <row r="200" spans="1:5" ht="12.75">
      <c r="A200" s="179"/>
      <c r="B200" s="178"/>
      <c r="C200" s="173"/>
      <c r="D200" s="339"/>
      <c r="E200" s="360"/>
    </row>
    <row r="201" spans="1:5" ht="25.5">
      <c r="A201" s="179" t="s">
        <v>174</v>
      </c>
      <c r="B201" s="172" t="s">
        <v>581</v>
      </c>
      <c r="C201" s="193"/>
      <c r="D201" s="339"/>
      <c r="E201" s="360"/>
    </row>
    <row r="202" spans="1:5" ht="12.75">
      <c r="A202" s="192"/>
      <c r="B202" s="172" t="s">
        <v>15</v>
      </c>
      <c r="C202" s="193">
        <v>67.5</v>
      </c>
      <c r="D202" s="339"/>
      <c r="E202" s="360">
        <f>C202*D202</f>
        <v>0</v>
      </c>
    </row>
    <row r="203" spans="1:5" ht="12.75">
      <c r="A203" s="190"/>
      <c r="B203" s="184"/>
      <c r="C203" s="191"/>
      <c r="D203" s="339"/>
      <c r="E203" s="360"/>
    </row>
    <row r="204" spans="1:5" ht="12.75">
      <c r="A204" s="188" t="s">
        <v>319</v>
      </c>
      <c r="B204" s="178" t="s">
        <v>322</v>
      </c>
      <c r="C204" s="193"/>
      <c r="D204" s="339"/>
      <c r="E204" s="361">
        <f>SUM(E199:E203)</f>
        <v>0</v>
      </c>
    </row>
    <row r="205" spans="1:5" ht="12.75">
      <c r="A205" s="192"/>
      <c r="B205" s="178"/>
      <c r="C205" s="193"/>
      <c r="D205" s="339"/>
      <c r="E205" s="361"/>
    </row>
    <row r="206" spans="1:5" ht="12.75">
      <c r="A206" s="188" t="s">
        <v>323</v>
      </c>
      <c r="B206" s="178" t="s">
        <v>69</v>
      </c>
      <c r="C206" s="176"/>
      <c r="D206" s="339"/>
      <c r="E206" s="360"/>
    </row>
    <row r="207" spans="1:5" ht="12.75">
      <c r="A207" s="169"/>
      <c r="B207" s="172"/>
      <c r="C207" s="176"/>
      <c r="D207" s="339"/>
      <c r="E207" s="360"/>
    </row>
    <row r="208" spans="1:5" ht="25.5">
      <c r="A208" s="181" t="s">
        <v>70</v>
      </c>
      <c r="B208" s="172" t="s">
        <v>105</v>
      </c>
      <c r="C208" s="176"/>
      <c r="D208" s="339"/>
      <c r="E208" s="360"/>
    </row>
    <row r="209" spans="1:5" ht="12.75">
      <c r="A209" s="169"/>
      <c r="B209" s="172" t="s">
        <v>14</v>
      </c>
      <c r="C209" s="176">
        <v>1860</v>
      </c>
      <c r="D209" s="339"/>
      <c r="E209" s="360">
        <f>C209*D209</f>
        <v>0</v>
      </c>
    </row>
    <row r="210" spans="1:5" ht="12.75">
      <c r="A210" s="169"/>
      <c r="B210" s="172"/>
      <c r="C210" s="176"/>
      <c r="D210" s="339"/>
      <c r="E210" s="360"/>
    </row>
    <row r="211" spans="1:5" ht="12.75">
      <c r="A211" s="181" t="s">
        <v>331</v>
      </c>
      <c r="B211" s="172" t="s">
        <v>330</v>
      </c>
      <c r="C211" s="176"/>
      <c r="D211" s="339"/>
      <c r="E211" s="360"/>
    </row>
    <row r="212" spans="1:5" ht="12.75">
      <c r="A212" s="181"/>
      <c r="B212" s="172" t="s">
        <v>14</v>
      </c>
      <c r="C212" s="176">
        <v>1860</v>
      </c>
      <c r="D212" s="339"/>
      <c r="E212" s="360">
        <f>C212*D212</f>
        <v>0</v>
      </c>
    </row>
    <row r="213" spans="1:5" ht="12.75">
      <c r="A213" s="181"/>
      <c r="B213" s="172"/>
      <c r="C213" s="176"/>
      <c r="D213" s="339"/>
      <c r="E213" s="360"/>
    </row>
    <row r="214" spans="1:5" ht="12.75">
      <c r="A214" s="188" t="s">
        <v>323</v>
      </c>
      <c r="B214" s="178" t="s">
        <v>80</v>
      </c>
      <c r="C214" s="176"/>
      <c r="D214" s="339"/>
      <c r="E214" s="361">
        <f>SUM(E208:E213)</f>
        <v>0</v>
      </c>
    </row>
    <row r="215" spans="1:5" ht="12.75">
      <c r="A215" s="192"/>
      <c r="B215" s="178"/>
      <c r="C215" s="176"/>
      <c r="D215" s="339"/>
      <c r="E215" s="361"/>
    </row>
    <row r="216" spans="1:5" ht="25.5">
      <c r="A216" s="188" t="s">
        <v>324</v>
      </c>
      <c r="B216" s="178" t="s">
        <v>100</v>
      </c>
      <c r="C216" s="176"/>
      <c r="D216" s="339"/>
      <c r="E216" s="360"/>
    </row>
    <row r="217" spans="1:5" ht="12.75">
      <c r="A217" s="192"/>
      <c r="B217" s="178"/>
      <c r="C217" s="176"/>
      <c r="D217" s="339"/>
      <c r="E217" s="360"/>
    </row>
    <row r="218" spans="1:5" ht="25.5">
      <c r="A218" s="181" t="s">
        <v>71</v>
      </c>
      <c r="B218" s="172" t="s">
        <v>582</v>
      </c>
      <c r="C218" s="194">
        <v>3885</v>
      </c>
      <c r="D218" s="339"/>
      <c r="E218" s="360">
        <f>C218*D218</f>
        <v>0</v>
      </c>
    </row>
    <row r="219" spans="1:5" ht="12.75">
      <c r="A219" s="171"/>
      <c r="B219" s="172" t="s">
        <v>15</v>
      </c>
      <c r="C219" s="176"/>
      <c r="D219" s="339"/>
      <c r="E219" s="360"/>
    </row>
    <row r="220" spans="1:5" ht="12.75">
      <c r="A220" s="171"/>
      <c r="B220" s="172"/>
      <c r="C220" s="176"/>
      <c r="D220" s="339"/>
      <c r="E220" s="360"/>
    </row>
    <row r="221" spans="1:5" ht="25.5">
      <c r="A221" s="181" t="s">
        <v>72</v>
      </c>
      <c r="B221" s="172" t="s">
        <v>79</v>
      </c>
      <c r="C221" s="176"/>
      <c r="D221" s="339"/>
      <c r="E221" s="360"/>
    </row>
    <row r="222" spans="1:5" ht="12.75">
      <c r="A222" s="181"/>
      <c r="B222" s="172" t="s">
        <v>15</v>
      </c>
      <c r="C222" s="193">
        <v>3775</v>
      </c>
      <c r="D222" s="339"/>
      <c r="E222" s="360">
        <f>C222*D222</f>
        <v>0</v>
      </c>
    </row>
    <row r="223" spans="1:5" ht="12.75">
      <c r="A223" s="181"/>
      <c r="B223" s="178"/>
      <c r="C223" s="193"/>
      <c r="D223" s="339"/>
      <c r="E223" s="360"/>
    </row>
    <row r="224" spans="1:5" ht="25.5">
      <c r="A224" s="181" t="s">
        <v>73</v>
      </c>
      <c r="B224" s="172" t="s">
        <v>583</v>
      </c>
      <c r="C224" s="193"/>
      <c r="D224" s="339"/>
      <c r="E224" s="360"/>
    </row>
    <row r="225" spans="1:5" ht="12.75">
      <c r="A225" s="181"/>
      <c r="B225" s="172" t="s">
        <v>15</v>
      </c>
      <c r="C225" s="193">
        <v>3.35</v>
      </c>
      <c r="D225" s="339"/>
      <c r="E225" s="360">
        <f>C225*D225</f>
        <v>0</v>
      </c>
    </row>
    <row r="226" spans="1:5" ht="12.75">
      <c r="A226" s="195"/>
      <c r="B226" s="178"/>
      <c r="C226" s="193"/>
      <c r="D226" s="339"/>
      <c r="E226" s="360"/>
    </row>
    <row r="227" spans="1:5" ht="25.5">
      <c r="A227" s="188" t="s">
        <v>324</v>
      </c>
      <c r="B227" s="178" t="s">
        <v>325</v>
      </c>
      <c r="C227" s="193"/>
      <c r="D227" s="339"/>
      <c r="E227" s="361">
        <f>SUM(E216:E226)</f>
        <v>0</v>
      </c>
    </row>
    <row r="228" spans="1:5" ht="12.75">
      <c r="A228" s="195"/>
      <c r="B228" s="178"/>
      <c r="C228" s="193"/>
      <c r="D228" s="339"/>
      <c r="E228" s="360"/>
    </row>
    <row r="229" spans="1:5" ht="12.75">
      <c r="A229" s="188" t="s">
        <v>285</v>
      </c>
      <c r="B229" s="178" t="s">
        <v>98</v>
      </c>
      <c r="C229" s="193"/>
      <c r="D229" s="339"/>
      <c r="E229" s="361">
        <f>E227+E214+E204+E194+E184+E177</f>
        <v>0</v>
      </c>
    </row>
    <row r="230" spans="1:5" ht="12.75">
      <c r="A230" s="169"/>
      <c r="B230" s="178"/>
      <c r="C230" s="193"/>
      <c r="D230" s="339"/>
      <c r="E230" s="361"/>
    </row>
    <row r="231" spans="1:5" ht="12.75">
      <c r="A231" s="169"/>
      <c r="B231" s="178"/>
      <c r="C231" s="193"/>
      <c r="D231" s="339"/>
      <c r="E231" s="361"/>
    </row>
    <row r="232" spans="1:5" ht="12.75">
      <c r="A232" s="196" t="s">
        <v>309</v>
      </c>
      <c r="B232" s="189" t="s">
        <v>156</v>
      </c>
      <c r="C232" s="197"/>
      <c r="D232" s="339"/>
      <c r="E232" s="360"/>
    </row>
    <row r="233" spans="1:5" ht="12.75">
      <c r="A233" s="192"/>
      <c r="B233" s="178"/>
      <c r="C233" s="193"/>
      <c r="D233" s="339"/>
      <c r="E233" s="360"/>
    </row>
    <row r="234" spans="1:5" ht="12.75">
      <c r="A234" s="198" t="s">
        <v>310</v>
      </c>
      <c r="B234" s="178" t="s">
        <v>283</v>
      </c>
      <c r="C234" s="193"/>
      <c r="D234" s="339"/>
      <c r="E234" s="360"/>
    </row>
    <row r="235" spans="1:5" ht="12.75">
      <c r="A235" s="195"/>
      <c r="B235" s="178"/>
      <c r="C235" s="193"/>
      <c r="D235" s="339"/>
      <c r="E235" s="360"/>
    </row>
    <row r="236" spans="1:5" ht="12.75">
      <c r="A236" s="198" t="s">
        <v>0</v>
      </c>
      <c r="B236" s="178" t="s">
        <v>75</v>
      </c>
      <c r="C236" s="193"/>
      <c r="D236" s="339"/>
      <c r="E236" s="360"/>
    </row>
    <row r="237" spans="1:5" ht="12.75">
      <c r="A237" s="192"/>
      <c r="B237" s="178"/>
      <c r="C237" s="193"/>
      <c r="D237" s="339"/>
      <c r="E237" s="360"/>
    </row>
    <row r="238" spans="1:9" ht="38.25">
      <c r="A238" s="183" t="s">
        <v>193</v>
      </c>
      <c r="B238" s="184" t="s">
        <v>584</v>
      </c>
      <c r="C238" s="185"/>
      <c r="D238" s="339"/>
      <c r="E238" s="360"/>
      <c r="I238" s="117"/>
    </row>
    <row r="239" spans="1:9" ht="14.25">
      <c r="A239" s="192"/>
      <c r="B239" s="172" t="s">
        <v>15</v>
      </c>
      <c r="C239" s="193">
        <v>1165</v>
      </c>
      <c r="D239" s="339"/>
      <c r="E239" s="360">
        <f>C239*D239</f>
        <v>0</v>
      </c>
      <c r="I239" s="117"/>
    </row>
    <row r="240" spans="1:9" ht="14.25">
      <c r="A240" s="192"/>
      <c r="B240" s="172"/>
      <c r="C240" s="193"/>
      <c r="D240" s="339"/>
      <c r="E240" s="360"/>
      <c r="I240" s="117"/>
    </row>
    <row r="241" spans="1:9" ht="14.25">
      <c r="A241" s="198" t="s">
        <v>0</v>
      </c>
      <c r="B241" s="178" t="s">
        <v>282</v>
      </c>
      <c r="C241" s="193"/>
      <c r="D241" s="339"/>
      <c r="E241" s="361">
        <f>SUM(E239:E240)</f>
        <v>0</v>
      </c>
      <c r="I241" s="117"/>
    </row>
    <row r="242" spans="1:5" ht="12.75">
      <c r="A242" s="192"/>
      <c r="B242" s="178"/>
      <c r="C242" s="193"/>
      <c r="D242" s="339"/>
      <c r="E242" s="361"/>
    </row>
    <row r="243" spans="1:5" ht="25.5">
      <c r="A243" s="195" t="s">
        <v>24</v>
      </c>
      <c r="B243" s="178" t="s">
        <v>76</v>
      </c>
      <c r="C243" s="193"/>
      <c r="D243" s="339"/>
      <c r="E243" s="360"/>
    </row>
    <row r="244" spans="1:5" ht="12.75">
      <c r="A244" s="195"/>
      <c r="B244" s="178"/>
      <c r="C244" s="193"/>
      <c r="D244" s="339"/>
      <c r="E244" s="360"/>
    </row>
    <row r="245" spans="1:5" ht="38.25">
      <c r="A245" s="183" t="s">
        <v>194</v>
      </c>
      <c r="B245" s="184" t="s">
        <v>585</v>
      </c>
      <c r="C245" s="185"/>
      <c r="D245" s="339"/>
      <c r="E245" s="360"/>
    </row>
    <row r="246" spans="1:5" ht="12.75">
      <c r="A246" s="181"/>
      <c r="B246" s="172" t="s">
        <v>14</v>
      </c>
      <c r="C246" s="193">
        <v>360</v>
      </c>
      <c r="D246" s="339"/>
      <c r="E246" s="360">
        <f>C246*D246</f>
        <v>0</v>
      </c>
    </row>
    <row r="247" spans="1:5" ht="12.75">
      <c r="A247" s="181"/>
      <c r="B247" s="178"/>
      <c r="C247" s="193"/>
      <c r="D247" s="339"/>
      <c r="E247" s="360"/>
    </row>
    <row r="248" spans="1:5" ht="25.5">
      <c r="A248" s="183" t="s">
        <v>262</v>
      </c>
      <c r="B248" s="184" t="s">
        <v>586</v>
      </c>
      <c r="C248" s="185"/>
      <c r="D248" s="339"/>
      <c r="E248" s="360"/>
    </row>
    <row r="249" spans="1:5" ht="12.75">
      <c r="A249" s="181"/>
      <c r="B249" s="172" t="s">
        <v>14</v>
      </c>
      <c r="C249" s="193">
        <v>2551</v>
      </c>
      <c r="D249" s="339"/>
      <c r="E249" s="360">
        <f>C249*D249</f>
        <v>0</v>
      </c>
    </row>
    <row r="250" spans="1:5" ht="12.75">
      <c r="A250" s="181"/>
      <c r="B250" s="172"/>
      <c r="C250" s="193"/>
      <c r="D250" s="339"/>
      <c r="E250" s="360"/>
    </row>
    <row r="251" spans="1:5" ht="25.5">
      <c r="A251" s="181" t="s">
        <v>263</v>
      </c>
      <c r="B251" s="184" t="s">
        <v>586</v>
      </c>
      <c r="C251" s="193"/>
      <c r="D251" s="339"/>
      <c r="E251" s="360"/>
    </row>
    <row r="252" spans="1:5" ht="12.75">
      <c r="A252" s="195"/>
      <c r="B252" s="172" t="s">
        <v>14</v>
      </c>
      <c r="C252" s="193">
        <v>2173</v>
      </c>
      <c r="D252" s="339"/>
      <c r="E252" s="360">
        <f>C252*D252</f>
        <v>0</v>
      </c>
    </row>
    <row r="253" spans="1:5" ht="12.75">
      <c r="A253" s="195"/>
      <c r="B253" s="172"/>
      <c r="C253" s="193"/>
      <c r="D253" s="339"/>
      <c r="E253" s="360"/>
    </row>
    <row r="254" spans="1:5" ht="25.5">
      <c r="A254" s="195" t="s">
        <v>24</v>
      </c>
      <c r="B254" s="178" t="s">
        <v>77</v>
      </c>
      <c r="C254" s="193"/>
      <c r="D254" s="339"/>
      <c r="E254" s="361">
        <f>SUM(E245:E253)</f>
        <v>0</v>
      </c>
    </row>
    <row r="255" spans="1:5" ht="12.75">
      <c r="A255" s="195"/>
      <c r="B255" s="178"/>
      <c r="C255" s="193"/>
      <c r="D255" s="339"/>
      <c r="E255" s="361"/>
    </row>
    <row r="256" spans="1:5" ht="12.75">
      <c r="A256" s="195" t="s">
        <v>27</v>
      </c>
      <c r="B256" s="178" t="s">
        <v>281</v>
      </c>
      <c r="C256" s="193"/>
      <c r="D256" s="339"/>
      <c r="E256" s="361">
        <f>E254+E241</f>
        <v>0</v>
      </c>
    </row>
    <row r="257" spans="1:5" ht="12.75">
      <c r="A257" s="195"/>
      <c r="B257" s="178"/>
      <c r="C257" s="193"/>
      <c r="D257" s="339"/>
      <c r="E257" s="361"/>
    </row>
    <row r="258" spans="1:5" ht="12.75">
      <c r="A258" s="198" t="s">
        <v>311</v>
      </c>
      <c r="B258" s="178" t="s">
        <v>280</v>
      </c>
      <c r="C258" s="193"/>
      <c r="D258" s="339"/>
      <c r="E258" s="360"/>
    </row>
    <row r="259" spans="1:5" ht="12.75">
      <c r="A259" s="192"/>
      <c r="B259" s="178"/>
      <c r="C259" s="193"/>
      <c r="D259" s="339"/>
      <c r="E259" s="360"/>
    </row>
    <row r="260" spans="1:5" ht="12.75">
      <c r="A260" s="192" t="s">
        <v>25</v>
      </c>
      <c r="B260" s="178" t="s">
        <v>97</v>
      </c>
      <c r="C260" s="193"/>
      <c r="D260" s="339"/>
      <c r="E260" s="360"/>
    </row>
    <row r="261" spans="1:5" ht="12.75">
      <c r="A261" s="179"/>
      <c r="B261" s="178"/>
      <c r="C261" s="193"/>
      <c r="D261" s="339"/>
      <c r="E261" s="360"/>
    </row>
    <row r="262" spans="1:5" ht="25.5">
      <c r="A262" s="183" t="s">
        <v>195</v>
      </c>
      <c r="B262" s="184" t="s">
        <v>592</v>
      </c>
      <c r="C262" s="185"/>
      <c r="D262" s="339"/>
      <c r="E262" s="360"/>
    </row>
    <row r="263" spans="1:5" ht="12.75">
      <c r="A263" s="179"/>
      <c r="B263" s="172" t="s">
        <v>14</v>
      </c>
      <c r="C263" s="193">
        <v>2911</v>
      </c>
      <c r="D263" s="339"/>
      <c r="E263" s="360">
        <f>C263*D263</f>
        <v>0</v>
      </c>
    </row>
    <row r="264" spans="1:5" ht="12.75">
      <c r="A264" s="179"/>
      <c r="B264" s="178"/>
      <c r="C264" s="193"/>
      <c r="D264" s="339"/>
      <c r="E264" s="360"/>
    </row>
    <row r="265" spans="1:5" ht="25.5">
      <c r="A265" s="181" t="s">
        <v>261</v>
      </c>
      <c r="B265" s="184" t="s">
        <v>592</v>
      </c>
      <c r="C265" s="182"/>
      <c r="D265" s="339"/>
      <c r="E265" s="360"/>
    </row>
    <row r="266" spans="1:5" ht="12.75">
      <c r="A266" s="179"/>
      <c r="B266" s="172" t="s">
        <v>14</v>
      </c>
      <c r="C266" s="193">
        <v>2173</v>
      </c>
      <c r="D266" s="339"/>
      <c r="E266" s="360">
        <f>C266*D266</f>
        <v>0</v>
      </c>
    </row>
    <row r="267" spans="1:5" ht="12.75">
      <c r="A267" s="179"/>
      <c r="B267" s="172"/>
      <c r="C267" s="193"/>
      <c r="D267" s="339"/>
      <c r="E267" s="360"/>
    </row>
    <row r="268" spans="1:5" ht="27">
      <c r="A268" s="181" t="s">
        <v>96</v>
      </c>
      <c r="B268" s="172" t="s">
        <v>3</v>
      </c>
      <c r="C268" s="193"/>
      <c r="D268" s="339"/>
      <c r="E268" s="360"/>
    </row>
    <row r="269" spans="1:5" ht="12.75">
      <c r="A269" s="192"/>
      <c r="B269" s="172" t="s">
        <v>14</v>
      </c>
      <c r="C269" s="193">
        <v>20</v>
      </c>
      <c r="D269" s="339"/>
      <c r="E269" s="360">
        <f>C269*D269</f>
        <v>0</v>
      </c>
    </row>
    <row r="270" spans="1:5" ht="12.75">
      <c r="A270" s="192"/>
      <c r="B270" s="172"/>
      <c r="C270" s="193"/>
      <c r="D270" s="339"/>
      <c r="E270" s="360"/>
    </row>
    <row r="271" spans="1:5" ht="12.75">
      <c r="A271" s="198" t="s">
        <v>311</v>
      </c>
      <c r="B271" s="178" t="s">
        <v>315</v>
      </c>
      <c r="C271" s="193"/>
      <c r="D271" s="339"/>
      <c r="E271" s="361">
        <f>SUM(E262:E270)</f>
        <v>0</v>
      </c>
    </row>
    <row r="272" spans="1:5" ht="12.75">
      <c r="A272" s="192"/>
      <c r="B272" s="178"/>
      <c r="C272" s="193"/>
      <c r="D272" s="339"/>
      <c r="E272" s="361"/>
    </row>
    <row r="273" spans="1:5" ht="12.75">
      <c r="A273" s="198" t="s">
        <v>312</v>
      </c>
      <c r="B273" s="178" t="s">
        <v>313</v>
      </c>
      <c r="C273" s="193"/>
      <c r="D273" s="339"/>
      <c r="E273" s="360"/>
    </row>
    <row r="274" spans="1:5" ht="12.75">
      <c r="A274" s="192"/>
      <c r="B274" s="178"/>
      <c r="C274" s="193"/>
      <c r="D274" s="339"/>
      <c r="E274" s="360"/>
    </row>
    <row r="275" spans="1:5" ht="25.5">
      <c r="A275" s="181" t="s">
        <v>132</v>
      </c>
      <c r="B275" s="172" t="s">
        <v>175</v>
      </c>
      <c r="C275" s="182"/>
      <c r="D275" s="339"/>
      <c r="E275" s="360"/>
    </row>
    <row r="276" spans="1:5" ht="12.75">
      <c r="A276" s="192"/>
      <c r="B276" s="172" t="s">
        <v>15</v>
      </c>
      <c r="C276" s="193">
        <v>73</v>
      </c>
      <c r="D276" s="339"/>
      <c r="E276" s="360">
        <f>C276*D276</f>
        <v>0</v>
      </c>
    </row>
    <row r="277" spans="1:5" ht="12.75">
      <c r="A277" s="192"/>
      <c r="B277" s="172"/>
      <c r="C277" s="193"/>
      <c r="D277" s="339"/>
      <c r="E277" s="360"/>
    </row>
    <row r="278" spans="1:5" ht="12.75">
      <c r="A278" s="198" t="s">
        <v>312</v>
      </c>
      <c r="B278" s="178" t="s">
        <v>314</v>
      </c>
      <c r="C278" s="193"/>
      <c r="D278" s="339"/>
      <c r="E278" s="361">
        <f>SUM(E275:E277)</f>
        <v>0</v>
      </c>
    </row>
    <row r="279" spans="1:5" ht="12.75">
      <c r="A279" s="192"/>
      <c r="B279" s="178"/>
      <c r="C279" s="193"/>
      <c r="D279" s="339"/>
      <c r="E279" s="360"/>
    </row>
    <row r="280" spans="1:5" ht="12.75">
      <c r="A280" s="198" t="s">
        <v>309</v>
      </c>
      <c r="B280" s="178" t="s">
        <v>157</v>
      </c>
      <c r="C280" s="176"/>
      <c r="D280" s="339"/>
      <c r="E280" s="361">
        <f>E278+E256+E271</f>
        <v>0</v>
      </c>
    </row>
    <row r="281" spans="1:5" ht="12.75">
      <c r="A281" s="169"/>
      <c r="B281" s="178"/>
      <c r="C281" s="176"/>
      <c r="D281" s="339"/>
      <c r="E281" s="360"/>
    </row>
    <row r="282" spans="1:5" ht="12.75">
      <c r="A282" s="169"/>
      <c r="B282" s="178"/>
      <c r="C282" s="176"/>
      <c r="D282" s="339"/>
      <c r="E282" s="360"/>
    </row>
    <row r="283" spans="1:6" ht="12.75">
      <c r="A283" s="187" t="s">
        <v>305</v>
      </c>
      <c r="B283" s="189" t="s">
        <v>18</v>
      </c>
      <c r="C283" s="176"/>
      <c r="D283" s="339"/>
      <c r="E283" s="360"/>
      <c r="F283" s="55"/>
    </row>
    <row r="284" spans="1:5" ht="12.75">
      <c r="A284" s="169"/>
      <c r="B284" s="178"/>
      <c r="C284" s="176"/>
      <c r="D284" s="339"/>
      <c r="E284" s="360"/>
    </row>
    <row r="285" spans="1:5" ht="12.75">
      <c r="A285" s="198" t="s">
        <v>304</v>
      </c>
      <c r="B285" s="178" t="s">
        <v>158</v>
      </c>
      <c r="C285" s="176"/>
      <c r="D285" s="339"/>
      <c r="E285" s="360"/>
    </row>
    <row r="286" spans="1:5" ht="12.75">
      <c r="A286" s="192"/>
      <c r="B286" s="178"/>
      <c r="C286" s="176"/>
      <c r="D286" s="339"/>
      <c r="E286" s="360"/>
    </row>
    <row r="287" spans="1:5" ht="51">
      <c r="A287" s="181" t="s">
        <v>259</v>
      </c>
      <c r="B287" s="172" t="s">
        <v>258</v>
      </c>
      <c r="C287" s="182"/>
      <c r="D287" s="339"/>
      <c r="E287" s="360"/>
    </row>
    <row r="288" spans="1:5" ht="12.75">
      <c r="A288" s="179"/>
      <c r="B288" s="172" t="s">
        <v>14</v>
      </c>
      <c r="C288" s="176">
        <v>130</v>
      </c>
      <c r="D288" s="339"/>
      <c r="E288" s="360">
        <f>C288*D288</f>
        <v>0</v>
      </c>
    </row>
    <row r="289" spans="1:5" ht="12.75">
      <c r="A289" s="179"/>
      <c r="B289" s="178"/>
      <c r="C289" s="176"/>
      <c r="D289" s="339"/>
      <c r="E289" s="360"/>
    </row>
    <row r="290" spans="1:10" ht="51">
      <c r="A290" s="181" t="s">
        <v>260</v>
      </c>
      <c r="B290" s="172" t="s">
        <v>338</v>
      </c>
      <c r="C290" s="182"/>
      <c r="D290" s="339"/>
      <c r="E290" s="360"/>
      <c r="H290" s="56"/>
      <c r="I290" s="57"/>
      <c r="J290" s="56"/>
    </row>
    <row r="291" spans="1:5" ht="14.25">
      <c r="A291" s="179"/>
      <c r="B291" s="172" t="s">
        <v>1</v>
      </c>
      <c r="C291" s="176">
        <v>50</v>
      </c>
      <c r="D291" s="339"/>
      <c r="E291" s="360">
        <f>C291*D291</f>
        <v>0</v>
      </c>
    </row>
    <row r="292" spans="1:5" ht="12.75">
      <c r="A292" s="179"/>
      <c r="B292" s="172"/>
      <c r="C292" s="176"/>
      <c r="D292" s="339"/>
      <c r="E292" s="360"/>
    </row>
    <row r="293" spans="1:5" ht="51">
      <c r="A293" s="199" t="s">
        <v>430</v>
      </c>
      <c r="B293" s="184" t="s">
        <v>431</v>
      </c>
      <c r="C293" s="176"/>
      <c r="D293" s="339"/>
      <c r="E293" s="360"/>
    </row>
    <row r="294" spans="1:5" ht="14.25">
      <c r="A294" s="179"/>
      <c r="B294" s="172" t="s">
        <v>1</v>
      </c>
      <c r="C294" s="176">
        <v>100</v>
      </c>
      <c r="D294" s="339"/>
      <c r="E294" s="360">
        <f>C294*D294</f>
        <v>0</v>
      </c>
    </row>
    <row r="295" spans="1:5" ht="12.75">
      <c r="A295" s="171"/>
      <c r="B295" s="172"/>
      <c r="C295" s="176"/>
      <c r="D295" s="339"/>
      <c r="E295" s="360"/>
    </row>
    <row r="296" spans="1:10" ht="63.75">
      <c r="A296" s="171" t="s">
        <v>133</v>
      </c>
      <c r="B296" s="172" t="s">
        <v>587</v>
      </c>
      <c r="C296" s="177"/>
      <c r="D296" s="339"/>
      <c r="E296" s="360"/>
      <c r="H296" s="56"/>
      <c r="I296" s="57"/>
      <c r="J296" s="56"/>
    </row>
    <row r="297" spans="1:5" ht="14.25">
      <c r="A297" s="169"/>
      <c r="B297" s="172" t="s">
        <v>1</v>
      </c>
      <c r="C297" s="177">
        <v>264</v>
      </c>
      <c r="D297" s="339"/>
      <c r="E297" s="360">
        <f>C297*D297</f>
        <v>0</v>
      </c>
    </row>
    <row r="298" spans="1:5" ht="12.75">
      <c r="A298" s="169"/>
      <c r="B298" s="172"/>
      <c r="C298" s="177"/>
      <c r="D298" s="339"/>
      <c r="E298" s="360"/>
    </row>
    <row r="299" spans="1:5" ht="12.75">
      <c r="A299" s="198" t="s">
        <v>304</v>
      </c>
      <c r="B299" s="178" t="s">
        <v>153</v>
      </c>
      <c r="C299" s="176"/>
      <c r="D299" s="339"/>
      <c r="E299" s="361">
        <f>SUM(E287:E298)</f>
        <v>0</v>
      </c>
    </row>
    <row r="300" spans="1:5" ht="12.75">
      <c r="A300" s="192"/>
      <c r="B300" s="178"/>
      <c r="C300" s="176"/>
      <c r="D300" s="339"/>
      <c r="E300" s="361"/>
    </row>
    <row r="301" spans="1:5" ht="12.75">
      <c r="A301" s="198" t="s">
        <v>286</v>
      </c>
      <c r="B301" s="180" t="s">
        <v>163</v>
      </c>
      <c r="C301" s="176"/>
      <c r="D301" s="339"/>
      <c r="E301" s="361"/>
    </row>
    <row r="302" spans="1:5" ht="12.75">
      <c r="A302" s="192"/>
      <c r="B302" s="178"/>
      <c r="C302" s="176"/>
      <c r="D302" s="339"/>
      <c r="E302" s="361"/>
    </row>
    <row r="303" spans="1:5" ht="38.25">
      <c r="A303" s="181" t="s">
        <v>164</v>
      </c>
      <c r="B303" s="172" t="s">
        <v>196</v>
      </c>
      <c r="C303" s="182"/>
      <c r="D303" s="339"/>
      <c r="E303" s="361"/>
    </row>
    <row r="304" spans="1:5" ht="14.25">
      <c r="A304" s="192"/>
      <c r="B304" s="172" t="s">
        <v>1</v>
      </c>
      <c r="C304" s="176">
        <v>370</v>
      </c>
      <c r="D304" s="339"/>
      <c r="E304" s="360">
        <f>C304*D304</f>
        <v>0</v>
      </c>
    </row>
    <row r="305" spans="1:5" ht="12.75">
      <c r="A305" s="192"/>
      <c r="B305" s="178"/>
      <c r="C305" s="176"/>
      <c r="D305" s="339"/>
      <c r="E305" s="361"/>
    </row>
    <row r="306" spans="1:5" ht="12.75">
      <c r="A306" s="198" t="s">
        <v>286</v>
      </c>
      <c r="B306" s="180" t="s">
        <v>166</v>
      </c>
      <c r="C306" s="176"/>
      <c r="D306" s="339"/>
      <c r="E306" s="361">
        <f>SUM(E304:E305)</f>
        <v>0</v>
      </c>
    </row>
    <row r="307" spans="1:5" ht="12.75">
      <c r="A307" s="192"/>
      <c r="B307" s="178"/>
      <c r="C307" s="176"/>
      <c r="D307" s="339"/>
      <c r="E307" s="361"/>
    </row>
    <row r="308" spans="1:5" ht="12.75">
      <c r="A308" s="198" t="s">
        <v>306</v>
      </c>
      <c r="B308" s="178" t="s">
        <v>110</v>
      </c>
      <c r="C308" s="176"/>
      <c r="D308" s="339"/>
      <c r="E308" s="360"/>
    </row>
    <row r="309" spans="1:5" ht="12.75">
      <c r="A309" s="192"/>
      <c r="B309" s="178"/>
      <c r="C309" s="176"/>
      <c r="D309" s="339"/>
      <c r="E309" s="360"/>
    </row>
    <row r="310" spans="1:10" ht="38.25">
      <c r="A310" s="171" t="s">
        <v>167</v>
      </c>
      <c r="B310" s="172" t="s">
        <v>226</v>
      </c>
      <c r="C310" s="176"/>
      <c r="D310" s="339"/>
      <c r="E310" s="360"/>
      <c r="H310" s="56"/>
      <c r="I310" s="57"/>
      <c r="J310" s="56"/>
    </row>
    <row r="311" spans="1:10" ht="14.25">
      <c r="A311" s="171"/>
      <c r="B311" s="172" t="s">
        <v>1</v>
      </c>
      <c r="C311" s="176">
        <v>50</v>
      </c>
      <c r="D311" s="339"/>
      <c r="E311" s="360">
        <f>C311*D311</f>
        <v>0</v>
      </c>
      <c r="H311" s="56"/>
      <c r="I311" s="57"/>
      <c r="J311" s="56"/>
    </row>
    <row r="312" spans="1:10" ht="12.75">
      <c r="A312" s="179"/>
      <c r="B312" s="178"/>
      <c r="C312" s="176"/>
      <c r="D312" s="339"/>
      <c r="E312" s="360"/>
      <c r="H312" s="56"/>
      <c r="I312" s="57"/>
      <c r="J312" s="56"/>
    </row>
    <row r="313" spans="1:10" ht="38.25">
      <c r="A313" s="171" t="s">
        <v>147</v>
      </c>
      <c r="B313" s="172" t="s">
        <v>436</v>
      </c>
      <c r="C313" s="176"/>
      <c r="D313" s="339"/>
      <c r="E313" s="360"/>
      <c r="H313" s="56"/>
      <c r="I313" s="57"/>
      <c r="J313" s="56"/>
    </row>
    <row r="314" spans="1:10" ht="14.25">
      <c r="A314" s="171"/>
      <c r="B314" s="172" t="s">
        <v>1</v>
      </c>
      <c r="C314" s="176">
        <v>400</v>
      </c>
      <c r="D314" s="339"/>
      <c r="E314" s="360">
        <f>C314*D314</f>
        <v>0</v>
      </c>
      <c r="H314" s="56"/>
      <c r="I314" s="57"/>
      <c r="J314" s="56"/>
    </row>
    <row r="315" spans="1:10" ht="12.75">
      <c r="A315" s="179"/>
      <c r="B315" s="178"/>
      <c r="C315" s="176"/>
      <c r="D315" s="339"/>
      <c r="E315" s="360"/>
      <c r="H315" s="56"/>
      <c r="I315" s="57"/>
      <c r="J315" s="56"/>
    </row>
    <row r="316" spans="1:10" ht="38.25">
      <c r="A316" s="199" t="s">
        <v>432</v>
      </c>
      <c r="B316" s="191" t="s">
        <v>434</v>
      </c>
      <c r="C316" s="176"/>
      <c r="D316" s="339"/>
      <c r="E316" s="360"/>
      <c r="H316" s="56"/>
      <c r="I316" s="57"/>
      <c r="J316" s="56"/>
    </row>
    <row r="317" spans="1:10" ht="14.25">
      <c r="A317" s="199"/>
      <c r="B317" s="172" t="s">
        <v>1</v>
      </c>
      <c r="C317" s="176">
        <v>80</v>
      </c>
      <c r="D317" s="339"/>
      <c r="E317" s="360">
        <f>C317*D317</f>
        <v>0</v>
      </c>
      <c r="H317" s="56"/>
      <c r="I317" s="57"/>
      <c r="J317" s="56"/>
    </row>
    <row r="318" spans="1:10" ht="12.75">
      <c r="A318" s="199"/>
      <c r="B318" s="172"/>
      <c r="C318" s="176"/>
      <c r="D318" s="339"/>
      <c r="E318" s="360"/>
      <c r="H318" s="56"/>
      <c r="I318" s="57"/>
      <c r="J318" s="56"/>
    </row>
    <row r="319" spans="1:10" ht="38.25">
      <c r="A319" s="199" t="s">
        <v>433</v>
      </c>
      <c r="B319" s="191" t="s">
        <v>435</v>
      </c>
      <c r="C319" s="176"/>
      <c r="D319" s="339"/>
      <c r="E319" s="360"/>
      <c r="H319" s="56"/>
      <c r="I319" s="57"/>
      <c r="J319" s="56"/>
    </row>
    <row r="320" spans="1:5" ht="14.25">
      <c r="A320" s="171"/>
      <c r="B320" s="172" t="s">
        <v>1</v>
      </c>
      <c r="C320" s="176">
        <v>100</v>
      </c>
      <c r="D320" s="339"/>
      <c r="E320" s="360">
        <f>C320*D320</f>
        <v>0</v>
      </c>
    </row>
    <row r="321" spans="1:5" ht="12.75">
      <c r="A321" s="171"/>
      <c r="B321" s="172"/>
      <c r="C321" s="176"/>
      <c r="D321" s="339"/>
      <c r="E321" s="360"/>
    </row>
    <row r="322" spans="1:5" ht="25.5">
      <c r="A322" s="171" t="s">
        <v>168</v>
      </c>
      <c r="B322" s="172" t="s">
        <v>169</v>
      </c>
      <c r="C322" s="176"/>
      <c r="D322" s="339"/>
      <c r="E322" s="360"/>
    </row>
    <row r="323" spans="1:5" ht="14.25">
      <c r="A323" s="169"/>
      <c r="B323" s="172" t="s">
        <v>588</v>
      </c>
      <c r="C323" s="176">
        <v>10</v>
      </c>
      <c r="D323" s="339"/>
      <c r="E323" s="360">
        <f>C323*D323</f>
        <v>0</v>
      </c>
    </row>
    <row r="324" spans="1:5" ht="12.75">
      <c r="A324" s="169"/>
      <c r="B324" s="172"/>
      <c r="C324" s="176"/>
      <c r="D324" s="339"/>
      <c r="E324" s="360"/>
    </row>
    <row r="325" spans="1:5" ht="25.5">
      <c r="A325" s="198" t="s">
        <v>306</v>
      </c>
      <c r="B325" s="178" t="s">
        <v>141</v>
      </c>
      <c r="C325" s="176"/>
      <c r="D325" s="339"/>
      <c r="E325" s="361">
        <f>SUM(E310:E324)</f>
        <v>0</v>
      </c>
    </row>
    <row r="326" spans="1:5" ht="12.75">
      <c r="A326" s="192"/>
      <c r="B326" s="178"/>
      <c r="C326" s="176"/>
      <c r="D326" s="339"/>
      <c r="E326" s="361"/>
    </row>
    <row r="327" spans="1:5" ht="12.75">
      <c r="A327" s="198" t="s">
        <v>162</v>
      </c>
      <c r="B327" s="178" t="s">
        <v>78</v>
      </c>
      <c r="C327" s="176"/>
      <c r="D327" s="339"/>
      <c r="E327" s="360"/>
    </row>
    <row r="328" spans="1:5" ht="12.75">
      <c r="A328" s="169"/>
      <c r="B328" s="178"/>
      <c r="C328" s="176"/>
      <c r="D328" s="339"/>
      <c r="E328" s="360"/>
    </row>
    <row r="329" spans="1:5" ht="38.25">
      <c r="A329" s="181" t="s">
        <v>36</v>
      </c>
      <c r="B329" s="172" t="s">
        <v>171</v>
      </c>
      <c r="C329" s="193"/>
      <c r="D329" s="339"/>
      <c r="E329" s="360"/>
    </row>
    <row r="330" spans="1:5" ht="12.75">
      <c r="A330" s="171"/>
      <c r="B330" s="172" t="s">
        <v>22</v>
      </c>
      <c r="C330" s="176">
        <v>41</v>
      </c>
      <c r="D330" s="339"/>
      <c r="E330" s="360">
        <f>C330*D330</f>
        <v>0</v>
      </c>
    </row>
    <row r="331" spans="1:5" ht="12.75">
      <c r="A331" s="171"/>
      <c r="B331" s="172"/>
      <c r="C331" s="176"/>
      <c r="D331" s="339"/>
      <c r="E331" s="360"/>
    </row>
    <row r="332" spans="1:5" ht="38.25">
      <c r="A332" s="181" t="s">
        <v>201</v>
      </c>
      <c r="B332" s="172" t="s">
        <v>172</v>
      </c>
      <c r="C332" s="174"/>
      <c r="D332" s="339"/>
      <c r="E332" s="360"/>
    </row>
    <row r="333" spans="1:5" ht="12.75">
      <c r="A333" s="171"/>
      <c r="B333" s="172" t="s">
        <v>22</v>
      </c>
      <c r="C333" s="176">
        <v>22</v>
      </c>
      <c r="D333" s="339"/>
      <c r="E333" s="360">
        <f>C333*D333</f>
        <v>0</v>
      </c>
    </row>
    <row r="334" spans="1:5" ht="12.75">
      <c r="A334" s="171"/>
      <c r="B334" s="172"/>
      <c r="C334" s="176"/>
      <c r="D334" s="339"/>
      <c r="E334" s="360"/>
    </row>
    <row r="335" spans="1:5" ht="25.5">
      <c r="A335" s="181" t="s">
        <v>106</v>
      </c>
      <c r="B335" s="172" t="s">
        <v>134</v>
      </c>
      <c r="C335" s="174"/>
      <c r="D335" s="339"/>
      <c r="E335" s="360"/>
    </row>
    <row r="336" spans="1:5" ht="12.75">
      <c r="A336" s="171"/>
      <c r="B336" s="172" t="s">
        <v>22</v>
      </c>
      <c r="C336" s="176">
        <v>2</v>
      </c>
      <c r="D336" s="339"/>
      <c r="E336" s="360">
        <f>C336*D336</f>
        <v>0</v>
      </c>
    </row>
    <row r="337" spans="1:5" ht="12.75">
      <c r="A337" s="171"/>
      <c r="B337" s="172"/>
      <c r="C337" s="176"/>
      <c r="D337" s="339"/>
      <c r="E337" s="360"/>
    </row>
    <row r="338" spans="1:5" ht="25.5">
      <c r="A338" s="181" t="s">
        <v>107</v>
      </c>
      <c r="B338" s="172" t="s">
        <v>332</v>
      </c>
      <c r="C338" s="174"/>
      <c r="D338" s="339"/>
      <c r="E338" s="360"/>
    </row>
    <row r="339" spans="1:5" ht="12.75">
      <c r="A339" s="171"/>
      <c r="B339" s="172" t="s">
        <v>22</v>
      </c>
      <c r="C339" s="176">
        <v>25</v>
      </c>
      <c r="D339" s="339"/>
      <c r="E339" s="360">
        <f>C339*D339</f>
        <v>0</v>
      </c>
    </row>
    <row r="340" spans="1:5" ht="12.75">
      <c r="A340" s="171"/>
      <c r="B340" s="172"/>
      <c r="C340" s="176"/>
      <c r="D340" s="339"/>
      <c r="E340" s="360"/>
    </row>
    <row r="341" spans="1:5" ht="25.5">
      <c r="A341" s="181" t="s">
        <v>107</v>
      </c>
      <c r="B341" s="172" t="s">
        <v>333</v>
      </c>
      <c r="C341" s="174"/>
      <c r="D341" s="339"/>
      <c r="E341" s="360"/>
    </row>
    <row r="342" spans="1:5" ht="12.75">
      <c r="A342" s="169"/>
      <c r="B342" s="172" t="s">
        <v>22</v>
      </c>
      <c r="C342" s="176">
        <v>40</v>
      </c>
      <c r="D342" s="339"/>
      <c r="E342" s="360">
        <f>C342*D342</f>
        <v>0</v>
      </c>
    </row>
    <row r="343" spans="1:5" ht="12.75">
      <c r="A343" s="169"/>
      <c r="B343" s="172"/>
      <c r="C343" s="176"/>
      <c r="D343" s="339"/>
      <c r="E343" s="360"/>
    </row>
    <row r="344" spans="1:5" ht="12.75">
      <c r="A344" s="198" t="s">
        <v>162</v>
      </c>
      <c r="B344" s="178" t="s">
        <v>154</v>
      </c>
      <c r="C344" s="176"/>
      <c r="D344" s="339"/>
      <c r="E344" s="361">
        <f>SUM(E329:E343)</f>
        <v>0</v>
      </c>
    </row>
    <row r="345" spans="1:5" ht="12.75">
      <c r="A345" s="198"/>
      <c r="B345" s="178"/>
      <c r="C345" s="176"/>
      <c r="D345" s="339"/>
      <c r="E345" s="361"/>
    </row>
    <row r="346" spans="1:5" ht="12.75">
      <c r="A346" s="198" t="s">
        <v>307</v>
      </c>
      <c r="B346" s="178" t="s">
        <v>114</v>
      </c>
      <c r="C346" s="176"/>
      <c r="D346" s="339"/>
      <c r="E346" s="360"/>
    </row>
    <row r="347" spans="1:5" ht="12.75">
      <c r="A347" s="169"/>
      <c r="B347" s="178"/>
      <c r="C347" s="176"/>
      <c r="D347" s="339"/>
      <c r="E347" s="360"/>
    </row>
    <row r="348" spans="1:5" ht="51">
      <c r="A348" s="181" t="s">
        <v>161</v>
      </c>
      <c r="B348" s="172" t="s">
        <v>170</v>
      </c>
      <c r="C348" s="174"/>
      <c r="D348" s="339"/>
      <c r="E348" s="360"/>
    </row>
    <row r="349" spans="1:5" ht="14.25">
      <c r="A349" s="181"/>
      <c r="B349" s="172" t="s">
        <v>1</v>
      </c>
      <c r="C349" s="176">
        <v>7</v>
      </c>
      <c r="D349" s="339"/>
      <c r="E349" s="360">
        <f>C349*D349</f>
        <v>0</v>
      </c>
    </row>
    <row r="350" spans="1:5" ht="12.75">
      <c r="A350" s="181"/>
      <c r="B350" s="172"/>
      <c r="C350" s="176"/>
      <c r="D350" s="339"/>
      <c r="E350" s="360"/>
    </row>
    <row r="351" spans="1:5" ht="51">
      <c r="A351" s="183" t="s">
        <v>429</v>
      </c>
      <c r="B351" s="184" t="s">
        <v>197</v>
      </c>
      <c r="C351" s="185"/>
      <c r="D351" s="339"/>
      <c r="E351" s="360"/>
    </row>
    <row r="352" spans="1:5" ht="14.25">
      <c r="A352" s="181"/>
      <c r="B352" s="172" t="s">
        <v>1</v>
      </c>
      <c r="C352" s="176">
        <v>20</v>
      </c>
      <c r="D352" s="339"/>
      <c r="E352" s="360">
        <f>C352*D352</f>
        <v>0</v>
      </c>
    </row>
    <row r="353" spans="1:5" ht="12.75">
      <c r="A353" s="181"/>
      <c r="B353" s="172"/>
      <c r="C353" s="176"/>
      <c r="D353" s="339"/>
      <c r="E353" s="360"/>
    </row>
    <row r="354" spans="1:5" ht="38.25">
      <c r="A354" s="181" t="s">
        <v>115</v>
      </c>
      <c r="B354" s="172" t="s">
        <v>173</v>
      </c>
      <c r="C354" s="174"/>
      <c r="D354" s="339"/>
      <c r="E354" s="360"/>
    </row>
    <row r="355" spans="1:5" ht="12.75">
      <c r="A355" s="171"/>
      <c r="B355" s="172" t="s">
        <v>22</v>
      </c>
      <c r="C355" s="176">
        <v>2</v>
      </c>
      <c r="D355" s="339"/>
      <c r="E355" s="360">
        <f>C355*D355</f>
        <v>0</v>
      </c>
    </row>
    <row r="356" spans="1:5" ht="12.75">
      <c r="A356" s="171"/>
      <c r="B356" s="172"/>
      <c r="C356" s="176"/>
      <c r="D356" s="339"/>
      <c r="E356" s="360"/>
    </row>
    <row r="357" spans="1:5" ht="38.25">
      <c r="A357" s="183" t="s">
        <v>199</v>
      </c>
      <c r="B357" s="184" t="s">
        <v>200</v>
      </c>
      <c r="C357" s="185"/>
      <c r="D357" s="339"/>
      <c r="E357" s="360"/>
    </row>
    <row r="358" spans="1:5" ht="12.75">
      <c r="A358" s="169"/>
      <c r="B358" s="172" t="s">
        <v>22</v>
      </c>
      <c r="C358" s="176">
        <v>4</v>
      </c>
      <c r="D358" s="339"/>
      <c r="E358" s="360">
        <f>C358*D358</f>
        <v>0</v>
      </c>
    </row>
    <row r="359" spans="1:5" ht="12.75">
      <c r="A359" s="169"/>
      <c r="B359" s="172"/>
      <c r="C359" s="176"/>
      <c r="D359" s="339"/>
      <c r="E359" s="360"/>
    </row>
    <row r="360" spans="1:5" ht="12.75">
      <c r="A360" s="198" t="s">
        <v>307</v>
      </c>
      <c r="B360" s="178" t="s">
        <v>135</v>
      </c>
      <c r="C360" s="176"/>
      <c r="D360" s="339"/>
      <c r="E360" s="361">
        <f>SUM(E348:E359)</f>
        <v>0</v>
      </c>
    </row>
    <row r="361" spans="1:5" ht="12.75">
      <c r="A361" s="169"/>
      <c r="B361" s="178"/>
      <c r="C361" s="176"/>
      <c r="D361" s="339"/>
      <c r="E361" s="361"/>
    </row>
    <row r="362" spans="1:5" ht="12.75">
      <c r="A362" s="198" t="s">
        <v>308</v>
      </c>
      <c r="B362" s="178" t="s">
        <v>254</v>
      </c>
      <c r="C362" s="176"/>
      <c r="D362" s="339"/>
      <c r="E362" s="361"/>
    </row>
    <row r="363" spans="1:5" ht="12.75">
      <c r="A363" s="169"/>
      <c r="B363" s="178"/>
      <c r="C363" s="176"/>
      <c r="D363" s="339"/>
      <c r="E363" s="361"/>
    </row>
    <row r="364" spans="1:10" ht="63.75">
      <c r="A364" s="171" t="s">
        <v>255</v>
      </c>
      <c r="B364" s="184" t="s">
        <v>437</v>
      </c>
      <c r="C364" s="176"/>
      <c r="D364" s="339"/>
      <c r="E364" s="361"/>
      <c r="H364" s="56"/>
      <c r="I364" s="57"/>
      <c r="J364" s="56"/>
    </row>
    <row r="365" spans="1:5" ht="12.75">
      <c r="A365" s="171"/>
      <c r="B365" s="172" t="s">
        <v>22</v>
      </c>
      <c r="C365" s="176">
        <v>1</v>
      </c>
      <c r="D365" s="339"/>
      <c r="E365" s="360">
        <f>C365*D365</f>
        <v>0</v>
      </c>
    </row>
    <row r="366" spans="1:5" ht="12.75">
      <c r="A366" s="171"/>
      <c r="B366" s="172"/>
      <c r="C366" s="176"/>
      <c r="D366" s="339"/>
      <c r="E366" s="360"/>
    </row>
    <row r="367" spans="1:5" ht="63.75">
      <c r="A367" s="171" t="s">
        <v>256</v>
      </c>
      <c r="B367" s="184" t="s">
        <v>438</v>
      </c>
      <c r="C367" s="176"/>
      <c r="D367" s="339"/>
      <c r="E367" s="360"/>
    </row>
    <row r="368" spans="1:5" ht="12.75">
      <c r="A368" s="169"/>
      <c r="B368" s="172" t="s">
        <v>22</v>
      </c>
      <c r="C368" s="176">
        <v>3</v>
      </c>
      <c r="D368" s="339"/>
      <c r="E368" s="360">
        <f>C368*D368</f>
        <v>0</v>
      </c>
    </row>
    <row r="369" spans="1:5" ht="12.75">
      <c r="A369" s="169"/>
      <c r="B369" s="172"/>
      <c r="C369" s="176"/>
      <c r="D369" s="339"/>
      <c r="E369" s="360"/>
    </row>
    <row r="370" spans="1:5" ht="63.75">
      <c r="A370" s="171" t="s">
        <v>256</v>
      </c>
      <c r="B370" s="184" t="s">
        <v>439</v>
      </c>
      <c r="C370" s="176"/>
      <c r="D370" s="339"/>
      <c r="E370" s="360"/>
    </row>
    <row r="371" spans="1:5" ht="12.75">
      <c r="A371" s="169"/>
      <c r="B371" s="172" t="s">
        <v>22</v>
      </c>
      <c r="C371" s="176">
        <v>1</v>
      </c>
      <c r="D371" s="339"/>
      <c r="E371" s="360">
        <f>C371*D371</f>
        <v>0</v>
      </c>
    </row>
    <row r="372" spans="1:5" ht="12.75">
      <c r="A372" s="169"/>
      <c r="B372" s="172"/>
      <c r="C372" s="176"/>
      <c r="D372" s="339"/>
      <c r="E372" s="360"/>
    </row>
    <row r="373" spans="1:5" ht="12.75">
      <c r="A373" s="198" t="s">
        <v>308</v>
      </c>
      <c r="B373" s="178" t="s">
        <v>257</v>
      </c>
      <c r="C373" s="176"/>
      <c r="D373" s="339"/>
      <c r="E373" s="361">
        <f>SUM(E365:E372)</f>
        <v>0</v>
      </c>
    </row>
    <row r="374" spans="1:5" ht="12.75">
      <c r="A374" s="169"/>
      <c r="B374" s="178"/>
      <c r="C374" s="176"/>
      <c r="D374" s="339"/>
      <c r="E374" s="361"/>
    </row>
    <row r="375" spans="1:5" ht="12.75">
      <c r="A375" s="198" t="s">
        <v>305</v>
      </c>
      <c r="B375" s="178" t="s">
        <v>159</v>
      </c>
      <c r="C375" s="176"/>
      <c r="D375" s="339"/>
      <c r="E375" s="361">
        <f>E360+E344+E325+E306+E299+E373</f>
        <v>0</v>
      </c>
    </row>
    <row r="376" spans="1:5" ht="12.75">
      <c r="A376" s="192"/>
      <c r="B376" s="178"/>
      <c r="C376" s="176"/>
      <c r="D376" s="339"/>
      <c r="E376" s="361"/>
    </row>
    <row r="377" spans="1:5" ht="12.75">
      <c r="A377" s="192"/>
      <c r="B377" s="178"/>
      <c r="C377" s="176"/>
      <c r="D377" s="339"/>
      <c r="E377" s="361"/>
    </row>
    <row r="378" spans="1:6" ht="12.75">
      <c r="A378" s="187" t="s">
        <v>117</v>
      </c>
      <c r="B378" s="189" t="s">
        <v>116</v>
      </c>
      <c r="C378" s="176"/>
      <c r="D378" s="339"/>
      <c r="E378" s="361"/>
      <c r="F378" s="55"/>
    </row>
    <row r="379" spans="1:5" ht="12.75">
      <c r="A379" s="200"/>
      <c r="B379" s="201"/>
      <c r="C379" s="176"/>
      <c r="D379" s="339"/>
      <c r="E379" s="361"/>
    </row>
    <row r="380" spans="1:5" ht="12.75">
      <c r="A380" s="198" t="s">
        <v>303</v>
      </c>
      <c r="B380" s="201" t="s">
        <v>251</v>
      </c>
      <c r="C380" s="176"/>
      <c r="D380" s="339"/>
      <c r="E380" s="361"/>
    </row>
    <row r="381" spans="1:5" ht="12.75">
      <c r="A381" s="200"/>
      <c r="B381" s="201"/>
      <c r="C381" s="176"/>
      <c r="D381" s="339"/>
      <c r="E381" s="361"/>
    </row>
    <row r="382" spans="1:5" ht="63.75">
      <c r="A382" s="202" t="s">
        <v>252</v>
      </c>
      <c r="B382" s="172" t="s">
        <v>334</v>
      </c>
      <c r="C382" s="176"/>
      <c r="D382" s="339"/>
      <c r="E382" s="361"/>
    </row>
    <row r="383" spans="1:5" ht="12.75">
      <c r="A383" s="200"/>
      <c r="B383" s="203" t="s">
        <v>148</v>
      </c>
      <c r="C383" s="176">
        <v>7</v>
      </c>
      <c r="D383" s="339"/>
      <c r="E383" s="369">
        <f>C383*D383</f>
        <v>0</v>
      </c>
    </row>
    <row r="384" spans="1:5" ht="12.75">
      <c r="A384" s="200"/>
      <c r="B384" s="201"/>
      <c r="C384" s="176"/>
      <c r="D384" s="339"/>
      <c r="E384" s="361"/>
    </row>
    <row r="385" spans="1:5" ht="12.75">
      <c r="A385" s="198" t="s">
        <v>303</v>
      </c>
      <c r="B385" s="201" t="s">
        <v>253</v>
      </c>
      <c r="C385" s="176"/>
      <c r="D385" s="339"/>
      <c r="E385" s="361">
        <f>SUM(E383:E384)</f>
        <v>0</v>
      </c>
    </row>
    <row r="386" spans="1:5" ht="12.75">
      <c r="A386" s="200"/>
      <c r="B386" s="201"/>
      <c r="C386" s="176"/>
      <c r="D386" s="339"/>
      <c r="E386" s="361"/>
    </row>
    <row r="387" spans="1:5" ht="12.75">
      <c r="A387" s="198" t="s">
        <v>117</v>
      </c>
      <c r="B387" s="178" t="s">
        <v>136</v>
      </c>
      <c r="C387" s="177"/>
      <c r="D387" s="339"/>
      <c r="E387" s="361">
        <f>E385</f>
        <v>0</v>
      </c>
    </row>
    <row r="388" spans="1:5" ht="12.75">
      <c r="A388" s="192"/>
      <c r="B388" s="178"/>
      <c r="C388" s="177"/>
      <c r="D388" s="339"/>
      <c r="E388" s="361"/>
    </row>
    <row r="389" spans="1:5" ht="12.75">
      <c r="A389" s="205" t="s">
        <v>82</v>
      </c>
      <c r="B389" s="189" t="s">
        <v>19</v>
      </c>
      <c r="C389" s="176"/>
      <c r="D389" s="339"/>
      <c r="E389" s="360"/>
    </row>
    <row r="390" spans="1:5" ht="12.75">
      <c r="A390" s="192"/>
      <c r="B390" s="178"/>
      <c r="C390" s="176"/>
      <c r="D390" s="339"/>
      <c r="E390" s="360"/>
    </row>
    <row r="391" spans="1:5" ht="12.75">
      <c r="A391" s="198" t="s">
        <v>302</v>
      </c>
      <c r="B391" s="178" t="s">
        <v>81</v>
      </c>
      <c r="C391" s="176"/>
      <c r="D391" s="339"/>
      <c r="E391" s="360"/>
    </row>
    <row r="392" spans="1:5" ht="12.75">
      <c r="A392" s="192"/>
      <c r="B392" s="178"/>
      <c r="C392" s="176"/>
      <c r="D392" s="339"/>
      <c r="E392" s="360"/>
    </row>
    <row r="393" spans="1:5" ht="25.5">
      <c r="A393" s="181" t="s">
        <v>176</v>
      </c>
      <c r="B393" s="172" t="s">
        <v>177</v>
      </c>
      <c r="C393" s="182"/>
      <c r="D393" s="339"/>
      <c r="E393" s="360"/>
    </row>
    <row r="394" spans="1:5" ht="12.75">
      <c r="A394" s="192"/>
      <c r="B394" s="172" t="s">
        <v>22</v>
      </c>
      <c r="C394" s="176">
        <v>2</v>
      </c>
      <c r="D394" s="339"/>
      <c r="E394" s="360">
        <f>C394*D394</f>
        <v>0</v>
      </c>
    </row>
    <row r="395" spans="1:5" ht="12.75">
      <c r="A395" s="171"/>
      <c r="B395" s="178"/>
      <c r="C395" s="176"/>
      <c r="D395" s="339"/>
      <c r="E395" s="360"/>
    </row>
    <row r="396" spans="1:5" ht="25.5">
      <c r="A396" s="171" t="s">
        <v>83</v>
      </c>
      <c r="B396" s="172" t="s">
        <v>84</v>
      </c>
      <c r="C396" s="176"/>
      <c r="D396" s="339"/>
      <c r="E396" s="360"/>
    </row>
    <row r="397" spans="1:5" ht="12.75">
      <c r="A397" s="181"/>
      <c r="B397" s="172" t="s">
        <v>22</v>
      </c>
      <c r="C397" s="193">
        <v>10</v>
      </c>
      <c r="D397" s="339"/>
      <c r="E397" s="360">
        <f>C397*D397</f>
        <v>0</v>
      </c>
    </row>
    <row r="398" spans="1:5" ht="12.75">
      <c r="A398" s="181"/>
      <c r="B398" s="172"/>
      <c r="C398" s="193"/>
      <c r="D398" s="339"/>
      <c r="E398" s="360"/>
    </row>
    <row r="399" spans="1:5" ht="38.25">
      <c r="A399" s="181" t="s">
        <v>178</v>
      </c>
      <c r="B399" s="172" t="s">
        <v>179</v>
      </c>
      <c r="C399" s="193"/>
      <c r="D399" s="339"/>
      <c r="E399" s="360"/>
    </row>
    <row r="400" spans="1:5" ht="12.75">
      <c r="A400" s="181"/>
      <c r="B400" s="172" t="s">
        <v>22</v>
      </c>
      <c r="C400" s="193">
        <v>2</v>
      </c>
      <c r="D400" s="339"/>
      <c r="E400" s="360">
        <f>C400*D400</f>
        <v>0</v>
      </c>
    </row>
    <row r="401" spans="1:5" ht="12.75">
      <c r="A401" s="181"/>
      <c r="B401" s="172"/>
      <c r="C401" s="193"/>
      <c r="D401" s="339"/>
      <c r="E401" s="360"/>
    </row>
    <row r="402" spans="1:5" ht="38.25">
      <c r="A402" s="181" t="s">
        <v>180</v>
      </c>
      <c r="B402" s="172" t="s">
        <v>228</v>
      </c>
      <c r="C402" s="193"/>
      <c r="D402" s="339"/>
      <c r="E402" s="360"/>
    </row>
    <row r="403" spans="1:5" ht="12.75">
      <c r="A403" s="181"/>
      <c r="B403" s="172" t="s">
        <v>22</v>
      </c>
      <c r="C403" s="193">
        <v>2</v>
      </c>
      <c r="D403" s="339"/>
      <c r="E403" s="360">
        <f>C403*D403</f>
        <v>0</v>
      </c>
    </row>
    <row r="404" spans="1:5" ht="12.75">
      <c r="A404" s="181"/>
      <c r="B404" s="172"/>
      <c r="C404" s="193"/>
      <c r="D404" s="339"/>
      <c r="E404" s="360"/>
    </row>
    <row r="405" spans="1:5" ht="38.25">
      <c r="A405" s="181" t="s">
        <v>85</v>
      </c>
      <c r="B405" s="172" t="s">
        <v>225</v>
      </c>
      <c r="C405" s="193"/>
      <c r="D405" s="339"/>
      <c r="E405" s="360"/>
    </row>
    <row r="406" spans="1:5" ht="12.75">
      <c r="A406" s="181"/>
      <c r="B406" s="172" t="s">
        <v>22</v>
      </c>
      <c r="C406" s="193">
        <v>2</v>
      </c>
      <c r="D406" s="339"/>
      <c r="E406" s="360">
        <f>C406*D406</f>
        <v>0</v>
      </c>
    </row>
    <row r="407" spans="1:5" ht="12.75">
      <c r="A407" s="181"/>
      <c r="B407" s="172"/>
      <c r="C407" s="193"/>
      <c r="D407" s="339"/>
      <c r="E407" s="360"/>
    </row>
    <row r="408" spans="1:5" ht="38.25">
      <c r="A408" s="181" t="s">
        <v>86</v>
      </c>
      <c r="B408" s="172" t="s">
        <v>229</v>
      </c>
      <c r="C408" s="193"/>
      <c r="D408" s="339"/>
      <c r="E408" s="360"/>
    </row>
    <row r="409" spans="1:5" ht="12.75">
      <c r="A409" s="181"/>
      <c r="B409" s="172" t="s">
        <v>22</v>
      </c>
      <c r="C409" s="193">
        <v>2</v>
      </c>
      <c r="D409" s="339"/>
      <c r="E409" s="360">
        <f>C409*D409</f>
        <v>0</v>
      </c>
    </row>
    <row r="410" spans="1:5" ht="12.75">
      <c r="A410" s="181"/>
      <c r="B410" s="172"/>
      <c r="C410" s="193"/>
      <c r="D410" s="339"/>
      <c r="E410" s="360"/>
    </row>
    <row r="411" spans="1:5" ht="38.25">
      <c r="A411" s="181" t="s">
        <v>209</v>
      </c>
      <c r="B411" s="172" t="s">
        <v>208</v>
      </c>
      <c r="C411" s="193"/>
      <c r="D411" s="339"/>
      <c r="E411" s="360"/>
    </row>
    <row r="412" spans="1:5" ht="12.75">
      <c r="A412" s="181"/>
      <c r="B412" s="172" t="s">
        <v>22</v>
      </c>
      <c r="C412" s="193">
        <v>2</v>
      </c>
      <c r="D412" s="339"/>
      <c r="E412" s="360">
        <f>C412*D412</f>
        <v>0</v>
      </c>
    </row>
    <row r="413" spans="1:5" ht="12.75">
      <c r="A413" s="181"/>
      <c r="B413" s="172"/>
      <c r="C413" s="193"/>
      <c r="D413" s="339"/>
      <c r="E413" s="360"/>
    </row>
    <row r="414" spans="1:5" ht="38.25">
      <c r="A414" s="181" t="s">
        <v>210</v>
      </c>
      <c r="B414" s="172" t="s">
        <v>230</v>
      </c>
      <c r="C414" s="193"/>
      <c r="D414" s="339"/>
      <c r="E414" s="360"/>
    </row>
    <row r="415" spans="1:5" ht="12.75">
      <c r="A415" s="195"/>
      <c r="B415" s="172" t="s">
        <v>22</v>
      </c>
      <c r="C415" s="193">
        <v>2</v>
      </c>
      <c r="D415" s="339"/>
      <c r="E415" s="360">
        <f>C415*D415</f>
        <v>0</v>
      </c>
    </row>
    <row r="416" spans="1:5" ht="12.75">
      <c r="A416" s="181"/>
      <c r="B416" s="172"/>
      <c r="C416" s="193"/>
      <c r="D416" s="339"/>
      <c r="E416" s="360"/>
    </row>
    <row r="417" spans="1:5" ht="38.25">
      <c r="A417" s="181" t="s">
        <v>88</v>
      </c>
      <c r="B417" s="172" t="s">
        <v>578</v>
      </c>
      <c r="C417" s="182"/>
      <c r="D417" s="339"/>
      <c r="E417" s="360"/>
    </row>
    <row r="418" spans="1:5" ht="12.75">
      <c r="A418" s="181"/>
      <c r="B418" s="172" t="s">
        <v>22</v>
      </c>
      <c r="C418" s="193">
        <v>2</v>
      </c>
      <c r="D418" s="339"/>
      <c r="E418" s="360">
        <f>C418*D418</f>
        <v>0</v>
      </c>
    </row>
    <row r="419" spans="1:5" ht="12.75">
      <c r="A419" s="181"/>
      <c r="B419" s="172"/>
      <c r="C419" s="193"/>
      <c r="D419" s="339"/>
      <c r="E419" s="360"/>
    </row>
    <row r="420" spans="1:5" ht="39.75">
      <c r="A420" s="181" t="s">
        <v>87</v>
      </c>
      <c r="B420" s="172" t="s">
        <v>589</v>
      </c>
      <c r="C420" s="193"/>
      <c r="D420" s="339"/>
      <c r="E420" s="360"/>
    </row>
    <row r="421" spans="1:5" ht="12.75">
      <c r="A421" s="181"/>
      <c r="B421" s="172" t="s">
        <v>22</v>
      </c>
      <c r="C421" s="193">
        <v>4</v>
      </c>
      <c r="D421" s="339"/>
      <c r="E421" s="360">
        <f>C421*D421</f>
        <v>0</v>
      </c>
    </row>
    <row r="422" spans="1:5" ht="12.75">
      <c r="A422" s="181"/>
      <c r="B422" s="172"/>
      <c r="C422" s="193"/>
      <c r="D422" s="339"/>
      <c r="E422" s="360"/>
    </row>
    <row r="423" spans="1:5" ht="39.75">
      <c r="A423" s="190" t="s">
        <v>211</v>
      </c>
      <c r="B423" s="184" t="s">
        <v>590</v>
      </c>
      <c r="C423" s="191"/>
      <c r="D423" s="339"/>
      <c r="E423" s="360"/>
    </row>
    <row r="424" spans="1:5" ht="12.75">
      <c r="A424" s="181"/>
      <c r="B424" s="172" t="s">
        <v>22</v>
      </c>
      <c r="C424" s="193">
        <v>4</v>
      </c>
      <c r="D424" s="339"/>
      <c r="E424" s="360">
        <f>C424*D424</f>
        <v>0</v>
      </c>
    </row>
    <row r="425" spans="1:5" ht="12.75">
      <c r="A425" s="195"/>
      <c r="B425" s="172"/>
      <c r="C425" s="193"/>
      <c r="D425" s="339"/>
      <c r="E425" s="360"/>
    </row>
    <row r="426" spans="1:5" ht="12.75">
      <c r="A426" s="198" t="s">
        <v>302</v>
      </c>
      <c r="B426" s="178" t="s">
        <v>90</v>
      </c>
      <c r="C426" s="193"/>
      <c r="D426" s="339"/>
      <c r="E426" s="361">
        <f>SUM(E393:E425)</f>
        <v>0</v>
      </c>
    </row>
    <row r="427" spans="1:5" ht="12.75">
      <c r="A427" s="192"/>
      <c r="B427" s="178"/>
      <c r="C427" s="193"/>
      <c r="D427" s="339"/>
      <c r="E427" s="361"/>
    </row>
    <row r="428" spans="1:5" ht="12.75">
      <c r="A428" s="198" t="s">
        <v>301</v>
      </c>
      <c r="B428" s="178" t="s">
        <v>89</v>
      </c>
      <c r="C428" s="193"/>
      <c r="D428" s="339"/>
      <c r="E428" s="360"/>
    </row>
    <row r="429" spans="1:5" ht="12.75">
      <c r="A429" s="192"/>
      <c r="B429" s="178"/>
      <c r="C429" s="193"/>
      <c r="D429" s="339"/>
      <c r="E429" s="360"/>
    </row>
    <row r="430" spans="1:5" ht="65.25">
      <c r="A430" s="181" t="s">
        <v>231</v>
      </c>
      <c r="B430" s="172" t="s">
        <v>4</v>
      </c>
      <c r="C430" s="193"/>
      <c r="D430" s="339"/>
      <c r="E430" s="360"/>
    </row>
    <row r="431" spans="1:5" ht="14.25">
      <c r="A431" s="181"/>
      <c r="B431" s="172" t="s">
        <v>1</v>
      </c>
      <c r="C431" s="193">
        <v>840</v>
      </c>
      <c r="D431" s="339"/>
      <c r="E431" s="360">
        <f>C431*D431</f>
        <v>0</v>
      </c>
    </row>
    <row r="432" spans="1:5" ht="12.75">
      <c r="A432" s="181"/>
      <c r="B432" s="172"/>
      <c r="C432" s="193"/>
      <c r="D432" s="339"/>
      <c r="E432" s="360"/>
    </row>
    <row r="433" spans="1:5" ht="25.5">
      <c r="A433" s="181" t="s">
        <v>232</v>
      </c>
      <c r="B433" s="172" t="s">
        <v>233</v>
      </c>
      <c r="C433" s="193"/>
      <c r="D433" s="339"/>
      <c r="E433" s="360"/>
    </row>
    <row r="434" spans="1:5" ht="14.25">
      <c r="A434" s="181"/>
      <c r="B434" s="172" t="s">
        <v>1</v>
      </c>
      <c r="C434" s="193">
        <v>840</v>
      </c>
      <c r="D434" s="339"/>
      <c r="E434" s="360">
        <f>C434*D434</f>
        <v>0</v>
      </c>
    </row>
    <row r="435" spans="1:5" ht="12.75">
      <c r="A435" s="181"/>
      <c r="B435" s="172"/>
      <c r="C435" s="193"/>
      <c r="D435" s="339"/>
      <c r="E435" s="360"/>
    </row>
    <row r="436" spans="1:5" ht="65.25">
      <c r="A436" s="190" t="s">
        <v>234</v>
      </c>
      <c r="B436" s="184" t="s">
        <v>5</v>
      </c>
      <c r="C436" s="199"/>
      <c r="D436" s="339"/>
      <c r="E436" s="369"/>
    </row>
    <row r="437" spans="1:5" ht="12.75">
      <c r="A437" s="190"/>
      <c r="B437" s="184" t="s">
        <v>14</v>
      </c>
      <c r="C437" s="193">
        <v>9</v>
      </c>
      <c r="D437" s="339"/>
      <c r="E437" s="369">
        <f>C437*D437</f>
        <v>0</v>
      </c>
    </row>
    <row r="438" spans="1:5" ht="12.75">
      <c r="A438" s="181"/>
      <c r="B438" s="172"/>
      <c r="C438" s="193"/>
      <c r="D438" s="339"/>
      <c r="E438" s="360"/>
    </row>
    <row r="439" spans="1:5" ht="65.25">
      <c r="A439" s="181" t="s">
        <v>235</v>
      </c>
      <c r="B439" s="172" t="s">
        <v>6</v>
      </c>
      <c r="C439" s="182"/>
      <c r="D439" s="339"/>
      <c r="E439" s="360"/>
    </row>
    <row r="440" spans="1:5" ht="12.75">
      <c r="A440" s="195"/>
      <c r="B440" s="172" t="s">
        <v>14</v>
      </c>
      <c r="C440" s="193">
        <v>34</v>
      </c>
      <c r="D440" s="339"/>
      <c r="E440" s="360">
        <f>C440*D440</f>
        <v>0</v>
      </c>
    </row>
    <row r="441" spans="1:5" ht="12.75">
      <c r="A441" s="195"/>
      <c r="B441" s="172"/>
      <c r="C441" s="193"/>
      <c r="D441" s="339"/>
      <c r="E441" s="360"/>
    </row>
    <row r="442" spans="1:5" ht="12.75">
      <c r="A442" s="198" t="s">
        <v>301</v>
      </c>
      <c r="B442" s="178" t="s">
        <v>91</v>
      </c>
      <c r="C442" s="193"/>
      <c r="D442" s="339"/>
      <c r="E442" s="361">
        <f>SUM(E429:E441)</f>
        <v>0</v>
      </c>
    </row>
    <row r="443" spans="1:5" ht="12.75">
      <c r="A443" s="195"/>
      <c r="B443" s="178"/>
      <c r="C443" s="193"/>
      <c r="D443" s="339"/>
      <c r="E443" s="360"/>
    </row>
    <row r="444" spans="1:5" ht="12.75">
      <c r="A444" s="195"/>
      <c r="B444" s="178"/>
      <c r="C444" s="193"/>
      <c r="D444" s="339"/>
      <c r="E444" s="360"/>
    </row>
    <row r="445" spans="1:5" ht="12.75">
      <c r="A445" s="198" t="s">
        <v>300</v>
      </c>
      <c r="B445" s="178" t="s">
        <v>92</v>
      </c>
      <c r="C445" s="193"/>
      <c r="D445" s="339"/>
      <c r="E445" s="360"/>
    </row>
    <row r="446" spans="1:5" ht="12.75">
      <c r="A446" s="195"/>
      <c r="B446" s="178"/>
      <c r="C446" s="193"/>
      <c r="D446" s="339"/>
      <c r="E446" s="360"/>
    </row>
    <row r="447" spans="1:5" ht="38.25">
      <c r="A447" s="181" t="s">
        <v>181</v>
      </c>
      <c r="B447" s="172" t="s">
        <v>182</v>
      </c>
      <c r="C447" s="193"/>
      <c r="D447" s="339"/>
      <c r="E447" s="360"/>
    </row>
    <row r="448" spans="1:5" ht="12.75">
      <c r="A448" s="195"/>
      <c r="B448" s="172" t="s">
        <v>22</v>
      </c>
      <c r="C448" s="193">
        <v>34</v>
      </c>
      <c r="D448" s="339"/>
      <c r="E448" s="360">
        <f>C448*D448</f>
        <v>0</v>
      </c>
    </row>
    <row r="449" spans="1:5" ht="12.75">
      <c r="A449" s="195"/>
      <c r="B449" s="172"/>
      <c r="C449" s="193"/>
      <c r="D449" s="339"/>
      <c r="E449" s="360"/>
    </row>
    <row r="450" spans="1:5" ht="12.75">
      <c r="A450" s="198" t="s">
        <v>300</v>
      </c>
      <c r="B450" s="178" t="s">
        <v>155</v>
      </c>
      <c r="C450" s="193"/>
      <c r="D450" s="339"/>
      <c r="E450" s="361">
        <f>SUM(E448:E449)</f>
        <v>0</v>
      </c>
    </row>
    <row r="451" spans="1:5" ht="12.75">
      <c r="A451" s="195"/>
      <c r="B451" s="172"/>
      <c r="C451" s="193"/>
      <c r="D451" s="339"/>
      <c r="E451" s="360"/>
    </row>
    <row r="452" spans="1:5" ht="12.75">
      <c r="A452" s="195"/>
      <c r="B452" s="172"/>
      <c r="C452" s="193"/>
      <c r="D452" s="339"/>
      <c r="E452" s="360"/>
    </row>
    <row r="453" spans="1:5" ht="12.75">
      <c r="A453" s="198" t="s">
        <v>299</v>
      </c>
      <c r="B453" s="178" t="s">
        <v>119</v>
      </c>
      <c r="C453" s="182"/>
      <c r="D453" s="339"/>
      <c r="E453" s="360"/>
    </row>
    <row r="454" spans="1:5" ht="12.75">
      <c r="A454" s="195"/>
      <c r="B454" s="172"/>
      <c r="C454" s="182"/>
      <c r="D454" s="339"/>
      <c r="E454" s="360"/>
    </row>
    <row r="455" spans="1:5" ht="12.75">
      <c r="A455" s="190" t="s">
        <v>212</v>
      </c>
      <c r="B455" s="184" t="s">
        <v>213</v>
      </c>
      <c r="C455" s="191"/>
      <c r="D455" s="339"/>
      <c r="E455" s="360"/>
    </row>
    <row r="456" spans="1:5" ht="12.75">
      <c r="A456" s="181"/>
      <c r="B456" s="172" t="s">
        <v>22</v>
      </c>
      <c r="C456" s="182">
        <v>2</v>
      </c>
      <c r="D456" s="339"/>
      <c r="E456" s="360">
        <f>C456*D456</f>
        <v>0</v>
      </c>
    </row>
    <row r="457" spans="1:5" ht="12.75">
      <c r="A457" s="181"/>
      <c r="B457" s="172"/>
      <c r="C457" s="182"/>
      <c r="D457" s="339"/>
      <c r="E457" s="360"/>
    </row>
    <row r="458" spans="1:5" ht="38.25">
      <c r="A458" s="181" t="s">
        <v>137</v>
      </c>
      <c r="B458" s="172" t="s">
        <v>138</v>
      </c>
      <c r="C458" s="182"/>
      <c r="D458" s="339"/>
      <c r="E458" s="207"/>
    </row>
    <row r="459" spans="1:5" ht="14.25">
      <c r="A459" s="195"/>
      <c r="B459" s="172" t="s">
        <v>1</v>
      </c>
      <c r="C459" s="182">
        <v>8</v>
      </c>
      <c r="D459" s="339"/>
      <c r="E459" s="360">
        <f>C459*D459</f>
        <v>0</v>
      </c>
    </row>
    <row r="460" spans="1:5" ht="12.75">
      <c r="A460" s="195"/>
      <c r="B460" s="172"/>
      <c r="C460" s="182"/>
      <c r="D460" s="339"/>
      <c r="E460" s="360"/>
    </row>
    <row r="461" spans="1:5" ht="12.75">
      <c r="A461" s="198" t="s">
        <v>299</v>
      </c>
      <c r="B461" s="178" t="s">
        <v>298</v>
      </c>
      <c r="C461" s="182"/>
      <c r="D461" s="339"/>
      <c r="E461" s="361">
        <f>SUM(E454:E460)</f>
        <v>0</v>
      </c>
    </row>
    <row r="462" spans="1:5" ht="12.75">
      <c r="A462" s="192"/>
      <c r="B462" s="178"/>
      <c r="C462" s="182"/>
      <c r="D462" s="339"/>
      <c r="E462" s="360"/>
    </row>
    <row r="463" spans="1:5" ht="12.75">
      <c r="A463" s="192"/>
      <c r="B463" s="178"/>
      <c r="C463" s="182"/>
      <c r="D463" s="339"/>
      <c r="E463" s="360"/>
    </row>
    <row r="464" spans="1:5" ht="12.75">
      <c r="A464" s="192" t="s">
        <v>82</v>
      </c>
      <c r="B464" s="178" t="s">
        <v>99</v>
      </c>
      <c r="C464" s="193"/>
      <c r="D464" s="339"/>
      <c r="E464" s="361">
        <f>E461+E450+E426+E442</f>
        <v>0</v>
      </c>
    </row>
    <row r="465" spans="1:5" ht="12.75">
      <c r="A465" s="192"/>
      <c r="B465" s="178"/>
      <c r="C465" s="193"/>
      <c r="D465" s="339"/>
      <c r="E465" s="361"/>
    </row>
    <row r="466" spans="1:5" ht="12.75">
      <c r="A466" s="205" t="s">
        <v>468</v>
      </c>
      <c r="B466" s="189" t="s">
        <v>34</v>
      </c>
      <c r="C466" s="197"/>
      <c r="D466" s="339"/>
      <c r="E466" s="360"/>
    </row>
    <row r="467" spans="1:5" ht="12.75">
      <c r="A467" s="192"/>
      <c r="B467" s="178"/>
      <c r="C467" s="193"/>
      <c r="D467" s="339"/>
      <c r="E467" s="360"/>
    </row>
    <row r="468" spans="1:5" ht="12.75">
      <c r="A468" s="198" t="s">
        <v>288</v>
      </c>
      <c r="B468" s="178" t="s">
        <v>214</v>
      </c>
      <c r="C468" s="193"/>
      <c r="D468" s="339"/>
      <c r="E468" s="360"/>
    </row>
    <row r="469" spans="1:5" ht="12.75">
      <c r="A469" s="192"/>
      <c r="B469" s="172"/>
      <c r="C469" s="193"/>
      <c r="D469" s="339"/>
      <c r="E469" s="360"/>
    </row>
    <row r="470" spans="1:5" ht="38.25">
      <c r="A470" s="181" t="s">
        <v>215</v>
      </c>
      <c r="B470" s="172" t="s">
        <v>216</v>
      </c>
      <c r="C470" s="193"/>
      <c r="D470" s="339"/>
      <c r="E470" s="360"/>
    </row>
    <row r="471" spans="1:5" ht="12.75">
      <c r="A471" s="192"/>
      <c r="B471" s="172" t="s">
        <v>198</v>
      </c>
      <c r="C471" s="193">
        <v>14</v>
      </c>
      <c r="D471" s="339"/>
      <c r="E471" s="360">
        <f>C471*D471</f>
        <v>0</v>
      </c>
    </row>
    <row r="472" spans="1:5" ht="12.75">
      <c r="A472" s="192"/>
      <c r="B472" s="172"/>
      <c r="C472" s="193"/>
      <c r="D472" s="339"/>
      <c r="E472" s="360"/>
    </row>
    <row r="473" spans="1:5" ht="12.75">
      <c r="A473" s="183" t="s">
        <v>217</v>
      </c>
      <c r="B473" s="203" t="s">
        <v>109</v>
      </c>
      <c r="C473" s="185"/>
      <c r="D473" s="339"/>
      <c r="E473" s="360"/>
    </row>
    <row r="474" spans="1:5" ht="12.75">
      <c r="A474" s="208"/>
      <c r="B474" s="203" t="s">
        <v>23</v>
      </c>
      <c r="C474" s="185">
        <v>2</v>
      </c>
      <c r="D474" s="339"/>
      <c r="E474" s="360">
        <f>C474*D474</f>
        <v>0</v>
      </c>
    </row>
    <row r="475" spans="1:5" ht="12.75">
      <c r="A475" s="208"/>
      <c r="B475" s="203"/>
      <c r="C475" s="185"/>
      <c r="D475" s="339"/>
      <c r="E475" s="360"/>
    </row>
    <row r="476" spans="1:5" ht="12.75">
      <c r="A476" s="209" t="s">
        <v>288</v>
      </c>
      <c r="B476" s="178" t="s">
        <v>293</v>
      </c>
      <c r="C476" s="185"/>
      <c r="D476" s="339"/>
      <c r="E476" s="361">
        <f>E471+E474</f>
        <v>0</v>
      </c>
    </row>
    <row r="477" spans="1:5" ht="12.75">
      <c r="A477" s="208"/>
      <c r="B477" s="178"/>
      <c r="C477" s="185"/>
      <c r="D477" s="339"/>
      <c r="E477" s="361"/>
    </row>
    <row r="478" spans="1:5" ht="12.75">
      <c r="A478" s="198" t="s">
        <v>287</v>
      </c>
      <c r="B478" s="178" t="s">
        <v>236</v>
      </c>
      <c r="C478" s="185"/>
      <c r="D478" s="339"/>
      <c r="E478" s="360"/>
    </row>
    <row r="479" spans="1:5" ht="12.75">
      <c r="A479" s="208"/>
      <c r="B479" s="203"/>
      <c r="C479" s="185"/>
      <c r="D479" s="339"/>
      <c r="E479" s="360"/>
    </row>
    <row r="480" spans="1:5" ht="51">
      <c r="A480" s="183" t="s">
        <v>237</v>
      </c>
      <c r="B480" s="172" t="s">
        <v>242</v>
      </c>
      <c r="C480" s="185"/>
      <c r="D480" s="339"/>
      <c r="E480" s="360"/>
    </row>
    <row r="481" spans="1:5" ht="12.75">
      <c r="A481" s="183"/>
      <c r="B481" s="203" t="s">
        <v>198</v>
      </c>
      <c r="C481" s="185">
        <v>40</v>
      </c>
      <c r="D481" s="339"/>
      <c r="E481" s="360">
        <f>C481*D481</f>
        <v>0</v>
      </c>
    </row>
    <row r="482" spans="1:5" ht="12.75">
      <c r="A482" s="183"/>
      <c r="B482" s="203"/>
      <c r="C482" s="185"/>
      <c r="D482" s="339"/>
      <c r="E482" s="360"/>
    </row>
    <row r="483" spans="1:5" ht="25.5">
      <c r="A483" s="183" t="s">
        <v>238</v>
      </c>
      <c r="B483" s="184" t="s">
        <v>243</v>
      </c>
      <c r="C483" s="185"/>
      <c r="D483" s="339"/>
      <c r="E483" s="360"/>
    </row>
    <row r="484" spans="1:5" ht="12.75">
      <c r="A484" s="183"/>
      <c r="B484" s="203" t="s">
        <v>198</v>
      </c>
      <c r="C484" s="185">
        <v>15</v>
      </c>
      <c r="D484" s="339"/>
      <c r="E484" s="360">
        <f>C484*D484</f>
        <v>0</v>
      </c>
    </row>
    <row r="485" spans="1:5" ht="12.75">
      <c r="A485" s="183"/>
      <c r="B485" s="203"/>
      <c r="C485" s="185"/>
      <c r="D485" s="339"/>
      <c r="E485" s="360"/>
    </row>
    <row r="486" spans="1:5" ht="51">
      <c r="A486" s="183" t="s">
        <v>240</v>
      </c>
      <c r="B486" s="184" t="s">
        <v>241</v>
      </c>
      <c r="C486" s="185"/>
      <c r="D486" s="339"/>
      <c r="E486" s="360"/>
    </row>
    <row r="487" spans="1:5" ht="12.75">
      <c r="A487" s="208"/>
      <c r="B487" s="203" t="s">
        <v>198</v>
      </c>
      <c r="C487" s="185">
        <v>160</v>
      </c>
      <c r="D487" s="339"/>
      <c r="E487" s="360">
        <f>C487*D487</f>
        <v>0</v>
      </c>
    </row>
    <row r="488" spans="1:5" ht="12.75">
      <c r="A488" s="208"/>
      <c r="B488" s="203"/>
      <c r="C488" s="185"/>
      <c r="D488" s="339"/>
      <c r="E488" s="360"/>
    </row>
    <row r="489" spans="1:5" ht="12.75">
      <c r="A489" s="183" t="s">
        <v>239</v>
      </c>
      <c r="B489" s="203" t="s">
        <v>109</v>
      </c>
      <c r="C489" s="185">
        <v>2</v>
      </c>
      <c r="D489" s="339"/>
      <c r="E489" s="360">
        <f>C489*D489</f>
        <v>0</v>
      </c>
    </row>
    <row r="490" spans="1:5" ht="12.75">
      <c r="A490" s="183"/>
      <c r="B490" s="203"/>
      <c r="C490" s="185"/>
      <c r="D490" s="339"/>
      <c r="E490" s="360"/>
    </row>
    <row r="491" spans="1:5" ht="12.75">
      <c r="A491" s="198" t="s">
        <v>287</v>
      </c>
      <c r="B491" s="178" t="s">
        <v>294</v>
      </c>
      <c r="C491" s="185"/>
      <c r="D491" s="339"/>
      <c r="E491" s="361">
        <f>SUM(E481:E489)</f>
        <v>0</v>
      </c>
    </row>
    <row r="492" spans="1:5" ht="12.75">
      <c r="A492" s="208"/>
      <c r="B492" s="203"/>
      <c r="C492" s="185"/>
      <c r="D492" s="339"/>
      <c r="E492" s="360"/>
    </row>
    <row r="493" spans="1:5" ht="12.75">
      <c r="A493" s="198" t="s">
        <v>289</v>
      </c>
      <c r="B493" s="178" t="s">
        <v>244</v>
      </c>
      <c r="C493" s="185"/>
      <c r="D493" s="339"/>
      <c r="E493" s="360"/>
    </row>
    <row r="494" spans="1:5" ht="12.75">
      <c r="A494" s="208"/>
      <c r="B494" s="203"/>
      <c r="C494" s="185"/>
      <c r="D494" s="339"/>
      <c r="E494" s="360"/>
    </row>
    <row r="495" spans="1:5" ht="51">
      <c r="A495" s="183" t="s">
        <v>245</v>
      </c>
      <c r="B495" s="172" t="s">
        <v>249</v>
      </c>
      <c r="C495" s="185"/>
      <c r="D495" s="339"/>
      <c r="E495" s="360"/>
    </row>
    <row r="496" spans="1:5" ht="12.75">
      <c r="A496" s="183"/>
      <c r="B496" s="203" t="s">
        <v>198</v>
      </c>
      <c r="C496" s="185">
        <v>230</v>
      </c>
      <c r="D496" s="339"/>
      <c r="E496" s="360">
        <f>C496*D496</f>
        <v>0</v>
      </c>
    </row>
    <row r="497" spans="1:5" ht="12.75">
      <c r="A497" s="183"/>
      <c r="B497" s="203"/>
      <c r="C497" s="185"/>
      <c r="D497" s="339"/>
      <c r="E497" s="360"/>
    </row>
    <row r="498" spans="1:5" ht="51">
      <c r="A498" s="183" t="s">
        <v>248</v>
      </c>
      <c r="B498" s="184" t="s">
        <v>246</v>
      </c>
      <c r="C498" s="185"/>
      <c r="D498" s="339"/>
      <c r="E498" s="360"/>
    </row>
    <row r="499" spans="1:5" ht="12.75">
      <c r="A499" s="183"/>
      <c r="B499" s="203" t="s">
        <v>198</v>
      </c>
      <c r="C499" s="185">
        <v>180</v>
      </c>
      <c r="D499" s="339"/>
      <c r="E499" s="360">
        <f>C499*D499</f>
        <v>0</v>
      </c>
    </row>
    <row r="500" spans="1:5" ht="12.75">
      <c r="A500" s="183"/>
      <c r="B500" s="203"/>
      <c r="C500" s="185"/>
      <c r="D500" s="339"/>
      <c r="E500" s="360"/>
    </row>
    <row r="501" spans="1:5" ht="38.25">
      <c r="A501" s="183" t="s">
        <v>247</v>
      </c>
      <c r="B501" s="172" t="s">
        <v>250</v>
      </c>
      <c r="C501" s="185"/>
      <c r="D501" s="339"/>
      <c r="E501" s="360"/>
    </row>
    <row r="502" spans="1:5" ht="12.75">
      <c r="A502" s="183"/>
      <c r="B502" s="203" t="s">
        <v>22</v>
      </c>
      <c r="C502" s="185">
        <v>2</v>
      </c>
      <c r="D502" s="339"/>
      <c r="E502" s="360">
        <f>C502*D502</f>
        <v>0</v>
      </c>
    </row>
    <row r="503" spans="1:5" ht="12.75">
      <c r="A503" s="183"/>
      <c r="B503" s="203"/>
      <c r="C503" s="185"/>
      <c r="D503" s="339"/>
      <c r="E503" s="360"/>
    </row>
    <row r="504" spans="1:5" ht="12.75">
      <c r="A504" s="183" t="s">
        <v>247</v>
      </c>
      <c r="B504" s="203" t="s">
        <v>109</v>
      </c>
      <c r="C504" s="185"/>
      <c r="D504" s="339"/>
      <c r="E504" s="360"/>
    </row>
    <row r="505" spans="1:5" ht="12.75">
      <c r="A505" s="183"/>
      <c r="B505" s="203" t="s">
        <v>23</v>
      </c>
      <c r="C505" s="185">
        <v>3</v>
      </c>
      <c r="D505" s="339"/>
      <c r="E505" s="360">
        <f>C505*D505</f>
        <v>0</v>
      </c>
    </row>
    <row r="506" spans="1:5" ht="12.75">
      <c r="A506" s="183"/>
      <c r="B506" s="203"/>
      <c r="C506" s="185"/>
      <c r="D506" s="339"/>
      <c r="E506" s="360"/>
    </row>
    <row r="507" spans="1:5" ht="12.75">
      <c r="A507" s="198" t="s">
        <v>289</v>
      </c>
      <c r="B507" s="178" t="s">
        <v>295</v>
      </c>
      <c r="C507" s="185"/>
      <c r="D507" s="339"/>
      <c r="E507" s="361">
        <f>SUM(E496:E505)</f>
        <v>0</v>
      </c>
    </row>
    <row r="508" spans="1:5" ht="12.75">
      <c r="A508" s="183"/>
      <c r="B508" s="203"/>
      <c r="C508" s="185"/>
      <c r="D508" s="339"/>
      <c r="E508" s="360"/>
    </row>
    <row r="509" spans="1:5" s="3" customFormat="1" ht="14.25">
      <c r="A509" s="198" t="s">
        <v>290</v>
      </c>
      <c r="B509" s="178" t="s">
        <v>202</v>
      </c>
      <c r="C509" s="193"/>
      <c r="D509" s="339"/>
      <c r="E509" s="360"/>
    </row>
    <row r="510" spans="1:5" s="3" customFormat="1" ht="14.25">
      <c r="A510" s="192"/>
      <c r="B510" s="178"/>
      <c r="C510" s="193"/>
      <c r="D510" s="339"/>
      <c r="E510" s="360"/>
    </row>
    <row r="511" spans="1:5" ht="25.5">
      <c r="A511" s="183" t="s">
        <v>203</v>
      </c>
      <c r="B511" s="184" t="s">
        <v>218</v>
      </c>
      <c r="C511" s="185"/>
      <c r="D511" s="339"/>
      <c r="E511" s="360"/>
    </row>
    <row r="512" spans="1:5" ht="12.75">
      <c r="A512" s="179"/>
      <c r="B512" s="172" t="s">
        <v>198</v>
      </c>
      <c r="C512" s="193">
        <v>12</v>
      </c>
      <c r="D512" s="339"/>
      <c r="E512" s="360">
        <f>C512*D512</f>
        <v>0</v>
      </c>
    </row>
    <row r="513" spans="1:5" ht="12.75">
      <c r="A513" s="179"/>
      <c r="B513" s="172"/>
      <c r="C513" s="193"/>
      <c r="D513" s="339"/>
      <c r="E513" s="360"/>
    </row>
    <row r="514" spans="1:5" ht="12.75">
      <c r="A514" s="183" t="s">
        <v>204</v>
      </c>
      <c r="B514" s="203" t="s">
        <v>109</v>
      </c>
      <c r="C514" s="185"/>
      <c r="D514" s="339"/>
      <c r="E514" s="360"/>
    </row>
    <row r="515" spans="1:5" ht="12.75">
      <c r="A515" s="183"/>
      <c r="B515" s="203" t="s">
        <v>23</v>
      </c>
      <c r="C515" s="185">
        <v>2</v>
      </c>
      <c r="D515" s="339"/>
      <c r="E515" s="360">
        <f>C515*D515</f>
        <v>0</v>
      </c>
    </row>
    <row r="516" spans="1:5" ht="12.75">
      <c r="A516" s="183"/>
      <c r="B516" s="203"/>
      <c r="C516" s="185"/>
      <c r="D516" s="339"/>
      <c r="E516" s="360"/>
    </row>
    <row r="517" spans="1:5" ht="12.75">
      <c r="A517" s="198" t="s">
        <v>290</v>
      </c>
      <c r="B517" s="178" t="s">
        <v>291</v>
      </c>
      <c r="C517" s="185"/>
      <c r="D517" s="339"/>
      <c r="E517" s="361">
        <f>SUM(E512:E515)</f>
        <v>0</v>
      </c>
    </row>
    <row r="518" spans="1:5" ht="12.75">
      <c r="A518" s="192"/>
      <c r="B518" s="172"/>
      <c r="C518" s="193"/>
      <c r="D518" s="339"/>
      <c r="E518" s="360"/>
    </row>
    <row r="519" spans="1:5" ht="12.75">
      <c r="A519" s="195"/>
      <c r="B519" s="172"/>
      <c r="C519" s="193"/>
      <c r="D519" s="339"/>
      <c r="E519" s="360"/>
    </row>
    <row r="520" spans="1:5" ht="25.5">
      <c r="A520" s="210" t="s">
        <v>292</v>
      </c>
      <c r="B520" s="178" t="s">
        <v>296</v>
      </c>
      <c r="C520" s="193"/>
      <c r="D520" s="339"/>
      <c r="E520" s="360"/>
    </row>
    <row r="521" spans="1:5" ht="12.75">
      <c r="A521" s="195"/>
      <c r="B521" s="178"/>
      <c r="C521" s="193"/>
      <c r="D521" s="339"/>
      <c r="E521" s="360"/>
    </row>
    <row r="522" spans="1:5" ht="12.75">
      <c r="A522" s="181" t="s">
        <v>93</v>
      </c>
      <c r="B522" s="172" t="s">
        <v>139</v>
      </c>
      <c r="C522" s="193"/>
      <c r="D522" s="339"/>
      <c r="E522" s="360"/>
    </row>
    <row r="523" spans="1:5" ht="12.75">
      <c r="A523" s="181"/>
      <c r="B523" s="172" t="s">
        <v>23</v>
      </c>
      <c r="C523" s="193">
        <v>10</v>
      </c>
      <c r="D523" s="339"/>
      <c r="E523" s="360">
        <f>C523*D523</f>
        <v>0</v>
      </c>
    </row>
    <row r="524" spans="1:5" ht="12.75">
      <c r="A524" s="181"/>
      <c r="B524" s="172"/>
      <c r="C524" s="193"/>
      <c r="D524" s="339"/>
      <c r="E524" s="360"/>
    </row>
    <row r="525" spans="1:5" ht="12.75">
      <c r="A525" s="181" t="s">
        <v>94</v>
      </c>
      <c r="B525" s="172" t="s">
        <v>140</v>
      </c>
      <c r="C525" s="193"/>
      <c r="D525" s="339"/>
      <c r="E525" s="360"/>
    </row>
    <row r="526" spans="1:5" ht="12.75">
      <c r="A526" s="181"/>
      <c r="B526" s="172" t="s">
        <v>23</v>
      </c>
      <c r="C526" s="193">
        <v>3</v>
      </c>
      <c r="D526" s="339"/>
      <c r="E526" s="360">
        <f>C526*D526</f>
        <v>0</v>
      </c>
    </row>
    <row r="527" spans="1:5" ht="12.75">
      <c r="A527" s="181"/>
      <c r="B527" s="172"/>
      <c r="C527" s="193"/>
      <c r="D527" s="339"/>
      <c r="E527" s="360"/>
    </row>
    <row r="528" spans="1:5" ht="12.75">
      <c r="A528" s="181" t="s">
        <v>341</v>
      </c>
      <c r="B528" s="172" t="s">
        <v>339</v>
      </c>
      <c r="C528" s="193"/>
      <c r="D528" s="339"/>
      <c r="E528" s="360"/>
    </row>
    <row r="529" spans="1:5" ht="12.75">
      <c r="A529" s="181"/>
      <c r="B529" s="172" t="s">
        <v>22</v>
      </c>
      <c r="C529" s="193">
        <v>1</v>
      </c>
      <c r="D529" s="339"/>
      <c r="E529" s="360">
        <f>C529*D529</f>
        <v>0</v>
      </c>
    </row>
    <row r="530" spans="1:7" ht="12.75">
      <c r="A530" s="181"/>
      <c r="B530" s="172"/>
      <c r="C530" s="193"/>
      <c r="D530" s="339"/>
      <c r="E530" s="360"/>
      <c r="G530" s="2"/>
    </row>
    <row r="531" spans="1:5" ht="25.5">
      <c r="A531" s="181" t="s">
        <v>95</v>
      </c>
      <c r="B531" s="172" t="s">
        <v>340</v>
      </c>
      <c r="C531" s="193"/>
      <c r="D531" s="339"/>
      <c r="E531" s="360"/>
    </row>
    <row r="532" spans="1:5" ht="12.75">
      <c r="A532" s="181"/>
      <c r="B532" s="172" t="s">
        <v>22</v>
      </c>
      <c r="C532" s="193">
        <v>1</v>
      </c>
      <c r="D532" s="339"/>
      <c r="E532" s="360">
        <f>C532*D532</f>
        <v>0</v>
      </c>
    </row>
    <row r="533" spans="1:5" ht="12.75">
      <c r="A533" s="181"/>
      <c r="B533" s="172"/>
      <c r="C533" s="193"/>
      <c r="D533" s="339"/>
      <c r="E533" s="360"/>
    </row>
    <row r="534" spans="1:5" ht="12.75">
      <c r="A534" s="181" t="s">
        <v>342</v>
      </c>
      <c r="B534" s="172" t="s">
        <v>343</v>
      </c>
      <c r="C534" s="193"/>
      <c r="D534" s="339"/>
      <c r="E534" s="360"/>
    </row>
    <row r="535" spans="1:5" ht="12.75">
      <c r="A535" s="181"/>
      <c r="B535" s="172" t="s">
        <v>22</v>
      </c>
      <c r="C535" s="193">
        <v>1</v>
      </c>
      <c r="D535" s="339"/>
      <c r="E535" s="360">
        <f>C535*D535</f>
        <v>0</v>
      </c>
    </row>
    <row r="536" spans="1:5" ht="12.75">
      <c r="A536" s="181"/>
      <c r="B536" s="172"/>
      <c r="C536" s="193"/>
      <c r="D536" s="339"/>
      <c r="E536" s="360"/>
    </row>
    <row r="537" spans="1:5" ht="25.5">
      <c r="A537" s="210" t="s">
        <v>292</v>
      </c>
      <c r="B537" s="178" t="s">
        <v>297</v>
      </c>
      <c r="C537" s="193"/>
      <c r="D537" s="339"/>
      <c r="E537" s="361">
        <f>SUM(E523:E532)</f>
        <v>0</v>
      </c>
    </row>
    <row r="538" spans="1:5" ht="12.75">
      <c r="A538" s="181"/>
      <c r="B538" s="172"/>
      <c r="C538" s="193"/>
      <c r="D538" s="348"/>
      <c r="E538" s="360"/>
    </row>
    <row r="539" spans="1:5" ht="12.75">
      <c r="A539" s="181"/>
      <c r="B539" s="178"/>
      <c r="C539" s="193"/>
      <c r="D539" s="348"/>
      <c r="E539" s="360"/>
    </row>
    <row r="540" spans="1:5" ht="12.75">
      <c r="A540" s="192" t="s">
        <v>468</v>
      </c>
      <c r="B540" s="178" t="s">
        <v>160</v>
      </c>
      <c r="C540" s="193"/>
      <c r="D540" s="348"/>
      <c r="E540" s="361">
        <f>E476+E491+E507+E517+E537</f>
        <v>0</v>
      </c>
    </row>
    <row r="541" spans="1:5" ht="14.25">
      <c r="A541" s="195"/>
      <c r="B541" s="211"/>
      <c r="C541" s="212"/>
      <c r="D541" s="349"/>
      <c r="E541" s="357"/>
    </row>
    <row r="542" spans="1:5" ht="14.25">
      <c r="A542" s="213"/>
      <c r="B542" s="214"/>
      <c r="C542" s="215"/>
      <c r="D542" s="340"/>
      <c r="E542" s="370"/>
    </row>
    <row r="543" spans="1:5" ht="14.25">
      <c r="A543" s="213"/>
      <c r="B543" s="117"/>
      <c r="C543" s="215"/>
      <c r="D543" s="340"/>
      <c r="E543" s="370"/>
    </row>
    <row r="544" spans="1:5" ht="14.25">
      <c r="A544" s="213"/>
      <c r="B544" s="117"/>
      <c r="C544" s="215"/>
      <c r="D544" s="340"/>
      <c r="E544" s="371"/>
    </row>
    <row r="545" spans="1:5" ht="14.25">
      <c r="A545" s="213"/>
      <c r="B545" s="117"/>
      <c r="C545" s="215"/>
      <c r="D545" s="340"/>
      <c r="E545" s="371"/>
    </row>
    <row r="546" spans="1:5" ht="14.25">
      <c r="A546" s="213"/>
      <c r="B546" s="117"/>
      <c r="C546" s="215"/>
      <c r="D546" s="340"/>
      <c r="E546" s="371"/>
    </row>
    <row r="547" spans="1:5" ht="14.25">
      <c r="A547" s="213"/>
      <c r="B547" s="117"/>
      <c r="C547" s="215"/>
      <c r="D547" s="340"/>
      <c r="E547" s="371"/>
    </row>
    <row r="548" spans="1:5" ht="14.25">
      <c r="A548" s="213"/>
      <c r="B548" s="117"/>
      <c r="C548" s="215"/>
      <c r="D548" s="340"/>
      <c r="E548" s="371"/>
    </row>
    <row r="549" spans="1:5" ht="14.25">
      <c r="A549" s="213"/>
      <c r="B549" s="117"/>
      <c r="C549" s="215"/>
      <c r="D549" s="340"/>
      <c r="E549" s="371"/>
    </row>
    <row r="550" spans="1:5" ht="14.25">
      <c r="A550" s="213"/>
      <c r="B550" s="117"/>
      <c r="C550" s="215"/>
      <c r="D550" s="340"/>
      <c r="E550" s="371"/>
    </row>
    <row r="551" spans="1:5" ht="14.25">
      <c r="A551" s="213"/>
      <c r="B551" s="117"/>
      <c r="C551" s="215"/>
      <c r="D551" s="340"/>
      <c r="E551" s="371"/>
    </row>
    <row r="552" spans="1:5" ht="14.25">
      <c r="A552" s="213"/>
      <c r="B552" s="117"/>
      <c r="C552" s="215"/>
      <c r="D552" s="340"/>
      <c r="E552" s="371"/>
    </row>
    <row r="553" spans="1:5" ht="14.25">
      <c r="A553" s="213"/>
      <c r="B553" s="117"/>
      <c r="C553" s="215"/>
      <c r="D553" s="340"/>
      <c r="E553" s="371"/>
    </row>
    <row r="554" spans="1:5" ht="14.25">
      <c r="A554" s="213"/>
      <c r="B554" s="117"/>
      <c r="C554" s="215"/>
      <c r="D554" s="340"/>
      <c r="E554" s="371"/>
    </row>
    <row r="555" spans="1:5" ht="14.25">
      <c r="A555" s="213"/>
      <c r="B555" s="117"/>
      <c r="C555" s="215"/>
      <c r="D555" s="340"/>
      <c r="E555" s="371"/>
    </row>
    <row r="556" spans="1:5" ht="14.25">
      <c r="A556" s="213"/>
      <c r="B556" s="117"/>
      <c r="C556" s="215"/>
      <c r="D556" s="340"/>
      <c r="E556" s="371"/>
    </row>
    <row r="557" spans="1:5" ht="14.25">
      <c r="A557" s="213"/>
      <c r="B557" s="117"/>
      <c r="C557" s="215"/>
      <c r="D557" s="340"/>
      <c r="E557" s="371"/>
    </row>
    <row r="558" spans="1:5" ht="14.25">
      <c r="A558" s="213"/>
      <c r="B558" s="117"/>
      <c r="C558" s="215"/>
      <c r="D558" s="340"/>
      <c r="E558" s="371"/>
    </row>
    <row r="559" spans="1:5" ht="14.25">
      <c r="A559" s="213"/>
      <c r="B559" s="117"/>
      <c r="C559" s="215"/>
      <c r="D559" s="340"/>
      <c r="E559" s="371"/>
    </row>
    <row r="560" spans="1:5" ht="14.25">
      <c r="A560" s="213"/>
      <c r="B560" s="117"/>
      <c r="C560" s="215"/>
      <c r="D560" s="340"/>
      <c r="E560" s="371"/>
    </row>
    <row r="561" spans="1:5" ht="14.25">
      <c r="A561" s="213"/>
      <c r="B561" s="117"/>
      <c r="C561" s="215"/>
      <c r="D561" s="340"/>
      <c r="E561" s="371"/>
    </row>
    <row r="562" spans="1:5" ht="14.25">
      <c r="A562" s="213"/>
      <c r="B562" s="117"/>
      <c r="C562" s="215"/>
      <c r="D562" s="340"/>
      <c r="E562" s="371"/>
    </row>
    <row r="563" spans="1:5" ht="14.25">
      <c r="A563" s="213"/>
      <c r="B563" s="117"/>
      <c r="C563" s="215"/>
      <c r="D563" s="340"/>
      <c r="E563" s="371"/>
    </row>
    <row r="564" spans="1:5" ht="14.25">
      <c r="A564" s="213"/>
      <c r="B564" s="117"/>
      <c r="C564" s="215"/>
      <c r="D564" s="340"/>
      <c r="E564" s="371"/>
    </row>
    <row r="565" spans="1:5" ht="14.25">
      <c r="A565" s="213"/>
      <c r="B565" s="117"/>
      <c r="C565" s="215"/>
      <c r="D565" s="340"/>
      <c r="E565" s="371"/>
    </row>
    <row r="566" spans="1:5" ht="14.25">
      <c r="A566" s="213"/>
      <c r="B566" s="117"/>
      <c r="C566" s="215"/>
      <c r="D566" s="340"/>
      <c r="E566" s="371"/>
    </row>
    <row r="567" spans="1:5" ht="14.25">
      <c r="A567" s="213"/>
      <c r="B567" s="117"/>
      <c r="C567" s="215"/>
      <c r="D567" s="340"/>
      <c r="E567" s="371"/>
    </row>
    <row r="568" spans="1:5" ht="14.25">
      <c r="A568" s="213"/>
      <c r="B568" s="117"/>
      <c r="C568" s="215"/>
      <c r="D568" s="340"/>
      <c r="E568" s="371"/>
    </row>
    <row r="569" spans="1:5" ht="14.25">
      <c r="A569" s="213"/>
      <c r="B569" s="117"/>
      <c r="C569" s="215"/>
      <c r="D569" s="350"/>
      <c r="E569" s="371"/>
    </row>
    <row r="570" spans="1:5" ht="14.25">
      <c r="A570" s="213"/>
      <c r="B570" s="117"/>
      <c r="C570" s="215"/>
      <c r="D570" s="350"/>
      <c r="E570" s="371"/>
    </row>
    <row r="571" spans="1:5" ht="14.25">
      <c r="A571" s="213"/>
      <c r="B571" s="117"/>
      <c r="C571" s="215"/>
      <c r="D571" s="350"/>
      <c r="E571" s="371"/>
    </row>
    <row r="572" spans="1:5" ht="14.25">
      <c r="A572" s="213"/>
      <c r="B572" s="117"/>
      <c r="C572" s="215"/>
      <c r="D572" s="350"/>
      <c r="E572" s="371"/>
    </row>
    <row r="573" spans="1:5" ht="14.25">
      <c r="A573" s="213"/>
      <c r="B573" s="117"/>
      <c r="C573" s="215"/>
      <c r="D573" s="350"/>
      <c r="E573" s="371"/>
    </row>
    <row r="574" spans="1:5" ht="14.25">
      <c r="A574" s="213"/>
      <c r="B574" s="117"/>
      <c r="C574" s="215"/>
      <c r="D574" s="350"/>
      <c r="E574" s="371"/>
    </row>
    <row r="575" spans="1:5" ht="14.25">
      <c r="A575" s="213"/>
      <c r="B575" s="117"/>
      <c r="C575" s="215"/>
      <c r="D575" s="350"/>
      <c r="E575" s="371"/>
    </row>
    <row r="576" spans="1:5" ht="14.25">
      <c r="A576" s="213"/>
      <c r="B576" s="117"/>
      <c r="C576" s="215"/>
      <c r="D576" s="350"/>
      <c r="E576" s="371"/>
    </row>
    <row r="577" spans="1:5" ht="14.25">
      <c r="A577" s="213"/>
      <c r="B577" s="117"/>
      <c r="C577" s="215"/>
      <c r="D577" s="350"/>
      <c r="E577" s="371"/>
    </row>
    <row r="578" spans="1:5" ht="14.25">
      <c r="A578" s="213"/>
      <c r="B578" s="117"/>
      <c r="C578" s="215"/>
      <c r="D578" s="350"/>
      <c r="E578" s="371"/>
    </row>
    <row r="579" spans="1:5" ht="14.25">
      <c r="A579" s="213"/>
      <c r="B579" s="117"/>
      <c r="C579" s="215"/>
      <c r="D579" s="350"/>
      <c r="E579" s="371"/>
    </row>
    <row r="580" spans="1:5" ht="14.25">
      <c r="A580" s="213"/>
      <c r="B580" s="117"/>
      <c r="C580" s="215"/>
      <c r="D580" s="350"/>
      <c r="E580" s="371"/>
    </row>
    <row r="581" spans="1:5" ht="14.25">
      <c r="A581" s="213"/>
      <c r="B581" s="117"/>
      <c r="C581" s="215"/>
      <c r="D581" s="350"/>
      <c r="E581" s="371"/>
    </row>
    <row r="582" spans="1:5" ht="14.25">
      <c r="A582" s="213"/>
      <c r="B582" s="117"/>
      <c r="C582" s="215"/>
      <c r="D582" s="350"/>
      <c r="E582" s="371"/>
    </row>
    <row r="583" spans="1:5" ht="14.25">
      <c r="A583" s="213"/>
      <c r="B583" s="117"/>
      <c r="C583" s="215"/>
      <c r="D583" s="350"/>
      <c r="E583" s="371"/>
    </row>
    <row r="584" spans="1:5" ht="14.25">
      <c r="A584" s="213"/>
      <c r="B584" s="117"/>
      <c r="C584" s="215"/>
      <c r="D584" s="351"/>
      <c r="E584" s="372"/>
    </row>
    <row r="585" spans="1:5" ht="14.25">
      <c r="A585" s="213"/>
      <c r="B585" s="117"/>
      <c r="C585" s="215"/>
      <c r="D585" s="351"/>
      <c r="E585" s="372"/>
    </row>
    <row r="586" spans="1:5" ht="14.25">
      <c r="A586" s="213"/>
      <c r="B586" s="117"/>
      <c r="C586" s="215"/>
      <c r="D586" s="351"/>
      <c r="E586" s="372"/>
    </row>
    <row r="587" spans="1:5" ht="14.25">
      <c r="A587" s="213"/>
      <c r="B587" s="117"/>
      <c r="C587" s="215"/>
      <c r="D587" s="351"/>
      <c r="E587" s="372"/>
    </row>
    <row r="588" spans="1:5" ht="12.75">
      <c r="A588" s="213"/>
      <c r="B588" s="130"/>
      <c r="C588" s="216"/>
      <c r="D588" s="352"/>
      <c r="E588" s="373"/>
    </row>
    <row r="589" spans="1:5" ht="12.75">
      <c r="A589" s="213"/>
      <c r="B589" s="130"/>
      <c r="C589" s="216"/>
      <c r="D589" s="352"/>
      <c r="E589" s="373"/>
    </row>
    <row r="590" spans="1:5" ht="12.75">
      <c r="A590" s="213"/>
      <c r="B590" s="130"/>
      <c r="C590" s="216"/>
      <c r="D590" s="352"/>
      <c r="E590" s="373"/>
    </row>
    <row r="591" spans="1:5" ht="12.75">
      <c r="A591" s="213"/>
      <c r="B591" s="130"/>
      <c r="C591" s="216"/>
      <c r="D591" s="352"/>
      <c r="E591" s="373"/>
    </row>
    <row r="592" spans="1:5" ht="12.75">
      <c r="A592" s="213"/>
      <c r="B592" s="130"/>
      <c r="C592" s="216"/>
      <c r="D592" s="352"/>
      <c r="E592" s="373"/>
    </row>
    <row r="593" spans="1:5" ht="12.75">
      <c r="A593" s="213"/>
      <c r="B593" s="130"/>
      <c r="C593" s="216"/>
      <c r="D593" s="352"/>
      <c r="E593" s="373"/>
    </row>
    <row r="594" spans="1:5" ht="12.75">
      <c r="A594" s="213"/>
      <c r="B594" s="130"/>
      <c r="C594" s="216"/>
      <c r="D594" s="352"/>
      <c r="E594" s="373"/>
    </row>
    <row r="595" spans="1:5" ht="12.75">
      <c r="A595" s="213"/>
      <c r="B595" s="130"/>
      <c r="C595" s="216"/>
      <c r="D595" s="352"/>
      <c r="E595" s="373"/>
    </row>
    <row r="596" spans="1:5" ht="12.75">
      <c r="A596" s="213"/>
      <c r="B596" s="130"/>
      <c r="C596" s="216"/>
      <c r="D596" s="352"/>
      <c r="E596" s="373"/>
    </row>
    <row r="597" spans="1:5" ht="12.75">
      <c r="A597" s="213"/>
      <c r="B597" s="130"/>
      <c r="C597" s="216"/>
      <c r="D597" s="352"/>
      <c r="E597" s="373"/>
    </row>
    <row r="598" spans="1:5" ht="12.75">
      <c r="A598" s="213"/>
      <c r="B598" s="130"/>
      <c r="C598" s="216"/>
      <c r="D598" s="352"/>
      <c r="E598" s="373"/>
    </row>
    <row r="599" spans="1:5" ht="12.75">
      <c r="A599" s="213"/>
      <c r="B599" s="130"/>
      <c r="C599" s="216"/>
      <c r="D599" s="352"/>
      <c r="E599" s="373"/>
    </row>
    <row r="600" spans="1:5" ht="12.75">
      <c r="A600" s="213"/>
      <c r="B600" s="130"/>
      <c r="C600" s="216"/>
      <c r="D600" s="352"/>
      <c r="E600" s="373"/>
    </row>
    <row r="601" spans="1:5" ht="12.75">
      <c r="A601" s="213"/>
      <c r="B601" s="130"/>
      <c r="C601" s="216"/>
      <c r="D601" s="352"/>
      <c r="E601" s="373"/>
    </row>
    <row r="602" spans="1:5" ht="12.75">
      <c r="A602" s="213"/>
      <c r="B602" s="130"/>
      <c r="C602" s="216"/>
      <c r="D602" s="352"/>
      <c r="E602" s="373"/>
    </row>
    <row r="603" spans="1:5" ht="12.75">
      <c r="A603" s="213"/>
      <c r="B603" s="130"/>
      <c r="C603" s="216"/>
      <c r="D603" s="352"/>
      <c r="E603" s="373"/>
    </row>
    <row r="604" spans="1:5" ht="12.75">
      <c r="A604" s="213"/>
      <c r="B604" s="130"/>
      <c r="C604" s="216"/>
      <c r="D604" s="352"/>
      <c r="E604" s="373"/>
    </row>
    <row r="605" spans="1:5" ht="12.75">
      <c r="A605" s="213"/>
      <c r="B605" s="130"/>
      <c r="C605" s="216"/>
      <c r="D605" s="352"/>
      <c r="E605" s="373"/>
    </row>
    <row r="606" spans="1:5" ht="12.75">
      <c r="A606" s="213"/>
      <c r="B606" s="130"/>
      <c r="C606" s="216"/>
      <c r="D606" s="352"/>
      <c r="E606" s="373"/>
    </row>
    <row r="607" spans="1:5" ht="12.75">
      <c r="A607" s="213"/>
      <c r="B607" s="130"/>
      <c r="C607" s="216"/>
      <c r="D607" s="352"/>
      <c r="E607" s="373"/>
    </row>
    <row r="608" spans="1:5" ht="12.75">
      <c r="A608" s="213"/>
      <c r="B608" s="130"/>
      <c r="C608" s="216"/>
      <c r="D608" s="352"/>
      <c r="E608" s="373"/>
    </row>
    <row r="609" spans="1:5" ht="12.75">
      <c r="A609" s="213"/>
      <c r="B609" s="130"/>
      <c r="C609" s="216"/>
      <c r="D609" s="352"/>
      <c r="E609" s="373"/>
    </row>
    <row r="610" spans="1:5" ht="12.75">
      <c r="A610" s="213"/>
      <c r="B610" s="130"/>
      <c r="C610" s="216"/>
      <c r="D610" s="352"/>
      <c r="E610" s="373"/>
    </row>
    <row r="611" spans="1:5" ht="12.75">
      <c r="A611" s="213"/>
      <c r="B611" s="130"/>
      <c r="C611" s="216"/>
      <c r="D611" s="352"/>
      <c r="E611" s="373"/>
    </row>
    <row r="612" spans="1:5" ht="12.75">
      <c r="A612" s="213"/>
      <c r="B612" s="130"/>
      <c r="C612" s="216"/>
      <c r="D612" s="352"/>
      <c r="E612" s="373"/>
    </row>
    <row r="613" spans="1:5" ht="12.75">
      <c r="A613" s="213"/>
      <c r="B613" s="130"/>
      <c r="C613" s="216"/>
      <c r="D613" s="352"/>
      <c r="E613" s="373"/>
    </row>
    <row r="614" spans="1:5" ht="12.75">
      <c r="A614" s="213"/>
      <c r="B614" s="130"/>
      <c r="C614" s="216"/>
      <c r="D614" s="352"/>
      <c r="E614" s="373"/>
    </row>
    <row r="615" spans="1:5" ht="12.75">
      <c r="A615" s="213"/>
      <c r="B615" s="130"/>
      <c r="C615" s="216"/>
      <c r="D615" s="352"/>
      <c r="E615" s="373"/>
    </row>
    <row r="616" spans="1:5" ht="12.75">
      <c r="A616" s="213"/>
      <c r="B616" s="130"/>
      <c r="C616" s="216"/>
      <c r="D616" s="352"/>
      <c r="E616" s="373"/>
    </row>
    <row r="617" spans="1:5" ht="12.75">
      <c r="A617" s="213"/>
      <c r="B617" s="130"/>
      <c r="C617" s="216"/>
      <c r="D617" s="352"/>
      <c r="E617" s="373"/>
    </row>
    <row r="618" spans="1:5" ht="12.75">
      <c r="A618" s="213"/>
      <c r="B618" s="130"/>
      <c r="C618" s="216"/>
      <c r="D618" s="352"/>
      <c r="E618" s="373"/>
    </row>
    <row r="619" spans="1:5" ht="12.75">
      <c r="A619" s="213"/>
      <c r="B619" s="130"/>
      <c r="C619" s="216"/>
      <c r="D619" s="352"/>
      <c r="E619" s="373"/>
    </row>
    <row r="620" spans="1:5" ht="12.75">
      <c r="A620" s="213"/>
      <c r="B620" s="130"/>
      <c r="C620" s="216"/>
      <c r="D620" s="352"/>
      <c r="E620" s="373"/>
    </row>
    <row r="621" spans="1:5" ht="12.75">
      <c r="A621" s="213"/>
      <c r="B621" s="130"/>
      <c r="C621" s="216"/>
      <c r="D621" s="352"/>
      <c r="E621" s="373"/>
    </row>
    <row r="622" spans="1:5" ht="12.75">
      <c r="A622" s="213"/>
      <c r="B622" s="130"/>
      <c r="C622" s="216"/>
      <c r="D622" s="352"/>
      <c r="E622" s="373"/>
    </row>
    <row r="623" spans="1:5" ht="12.75">
      <c r="A623" s="213"/>
      <c r="B623" s="130"/>
      <c r="C623" s="216"/>
      <c r="D623" s="352"/>
      <c r="E623" s="373"/>
    </row>
    <row r="624" spans="1:5" ht="12.75">
      <c r="A624" s="213"/>
      <c r="B624" s="130"/>
      <c r="C624" s="216"/>
      <c r="D624" s="352"/>
      <c r="E624" s="373"/>
    </row>
    <row r="625" spans="1:5" ht="12.75">
      <c r="A625" s="213"/>
      <c r="B625" s="130"/>
      <c r="C625" s="216"/>
      <c r="D625" s="352"/>
      <c r="E625" s="373"/>
    </row>
    <row r="626" spans="1:5" ht="12.75">
      <c r="A626" s="213"/>
      <c r="B626" s="130"/>
      <c r="C626" s="216"/>
      <c r="D626" s="352"/>
      <c r="E626" s="373"/>
    </row>
    <row r="627" spans="1:5" ht="12.75">
      <c r="A627" s="213"/>
      <c r="B627" s="130"/>
      <c r="C627" s="216"/>
      <c r="D627" s="352"/>
      <c r="E627" s="373"/>
    </row>
    <row r="628" spans="1:5" ht="12.75">
      <c r="A628" s="213"/>
      <c r="B628" s="130"/>
      <c r="C628" s="216"/>
      <c r="D628" s="352"/>
      <c r="E628" s="373"/>
    </row>
    <row r="629" spans="1:5" ht="12.75">
      <c r="A629" s="213"/>
      <c r="B629" s="130"/>
      <c r="C629" s="216"/>
      <c r="D629" s="352"/>
      <c r="E629" s="373"/>
    </row>
    <row r="630" spans="1:5" ht="12.75">
      <c r="A630" s="213"/>
      <c r="B630" s="130"/>
      <c r="C630" s="216"/>
      <c r="D630" s="352"/>
      <c r="E630" s="373"/>
    </row>
    <row r="631" spans="1:5" ht="12.75">
      <c r="A631" s="213"/>
      <c r="B631" s="130"/>
      <c r="C631" s="216"/>
      <c r="D631" s="352"/>
      <c r="E631" s="373"/>
    </row>
    <row r="632" spans="1:5" ht="12.75">
      <c r="A632" s="213"/>
      <c r="B632" s="130"/>
      <c r="C632" s="216"/>
      <c r="D632" s="352"/>
      <c r="E632" s="373"/>
    </row>
    <row r="633" spans="1:5" ht="12.75">
      <c r="A633" s="213"/>
      <c r="B633" s="130"/>
      <c r="C633" s="216"/>
      <c r="D633" s="352"/>
      <c r="E633" s="373"/>
    </row>
    <row r="634" spans="1:5" ht="12.75">
      <c r="A634" s="217"/>
      <c r="B634" s="130"/>
      <c r="C634" s="216"/>
      <c r="D634" s="352"/>
      <c r="E634" s="373"/>
    </row>
    <row r="635" spans="1:5" ht="12.75">
      <c r="A635" s="217"/>
      <c r="B635" s="130"/>
      <c r="C635" s="216"/>
      <c r="D635" s="352"/>
      <c r="E635" s="373"/>
    </row>
    <row r="636" spans="1:5" ht="12.75">
      <c r="A636" s="217"/>
      <c r="B636" s="130"/>
      <c r="C636" s="216"/>
      <c r="D636" s="352"/>
      <c r="E636" s="373"/>
    </row>
    <row r="637" spans="1:5" ht="12.75">
      <c r="A637" s="217"/>
      <c r="B637" s="130"/>
      <c r="C637" s="216"/>
      <c r="D637" s="352"/>
      <c r="E637" s="373"/>
    </row>
    <row r="638" spans="1:5" ht="12.75">
      <c r="A638" s="217"/>
      <c r="B638" s="130"/>
      <c r="C638" s="216"/>
      <c r="D638" s="352"/>
      <c r="E638" s="373"/>
    </row>
    <row r="639" spans="1:5" ht="12.75">
      <c r="A639" s="217"/>
      <c r="B639" s="130"/>
      <c r="C639" s="216"/>
      <c r="D639" s="352"/>
      <c r="E639" s="373"/>
    </row>
    <row r="640" spans="1:5" ht="12.75">
      <c r="A640" s="217"/>
      <c r="B640" s="130"/>
      <c r="C640" s="130"/>
      <c r="D640" s="352"/>
      <c r="E640" s="373"/>
    </row>
    <row r="641" spans="1:5" ht="12.75">
      <c r="A641" s="217"/>
      <c r="B641" s="130"/>
      <c r="C641" s="130"/>
      <c r="D641" s="352"/>
      <c r="E641" s="373"/>
    </row>
    <row r="642" spans="1:5" ht="12.75">
      <c r="A642" s="217"/>
      <c r="B642" s="130"/>
      <c r="C642" s="130"/>
      <c r="D642" s="352"/>
      <c r="E642" s="373"/>
    </row>
    <row r="643" spans="1:5" ht="12.75">
      <c r="A643" s="217"/>
      <c r="B643" s="130"/>
      <c r="C643" s="130"/>
      <c r="D643" s="352"/>
      <c r="E643" s="373"/>
    </row>
    <row r="644" spans="1:5" ht="12.75">
      <c r="A644" s="217"/>
      <c r="B644" s="130"/>
      <c r="C644" s="130"/>
      <c r="D644" s="352"/>
      <c r="E644" s="373"/>
    </row>
    <row r="645" spans="1:5" ht="12.75">
      <c r="A645" s="217"/>
      <c r="B645" s="130"/>
      <c r="C645" s="130"/>
      <c r="D645" s="352"/>
      <c r="E645" s="373"/>
    </row>
    <row r="646" spans="1:5" ht="12.75">
      <c r="A646" s="217"/>
      <c r="B646" s="130"/>
      <c r="C646" s="130"/>
      <c r="D646" s="352"/>
      <c r="E646" s="373"/>
    </row>
    <row r="647" spans="1:5" ht="12.75">
      <c r="A647" s="217"/>
      <c r="B647" s="130"/>
      <c r="C647" s="130"/>
      <c r="D647" s="352"/>
      <c r="E647" s="373"/>
    </row>
    <row r="648" spans="1:5" ht="12.75">
      <c r="A648" s="217"/>
      <c r="B648" s="130"/>
      <c r="C648" s="130"/>
      <c r="D648" s="352"/>
      <c r="E648" s="373"/>
    </row>
    <row r="649" spans="1:5" ht="12.75">
      <c r="A649" s="217"/>
      <c r="B649" s="130"/>
      <c r="C649" s="130"/>
      <c r="D649" s="352"/>
      <c r="E649" s="373"/>
    </row>
    <row r="650" spans="1:5" ht="12.75">
      <c r="A650" s="217"/>
      <c r="B650" s="130"/>
      <c r="C650" s="130"/>
      <c r="D650" s="352"/>
      <c r="E650" s="373"/>
    </row>
    <row r="651" spans="1:5" ht="12.75">
      <c r="A651" s="217"/>
      <c r="B651" s="130"/>
      <c r="C651" s="130"/>
      <c r="D651" s="352"/>
      <c r="E651" s="373"/>
    </row>
    <row r="652" spans="1:5" ht="12.75">
      <c r="A652" s="217"/>
      <c r="B652" s="130"/>
      <c r="C652" s="130"/>
      <c r="D652" s="352"/>
      <c r="E652" s="373"/>
    </row>
    <row r="653" spans="1:5" ht="12.75">
      <c r="A653" s="217"/>
      <c r="B653" s="130"/>
      <c r="C653" s="130"/>
      <c r="D653" s="352"/>
      <c r="E653" s="373"/>
    </row>
    <row r="654" spans="1:5" ht="12.75">
      <c r="A654" s="217"/>
      <c r="B654" s="130"/>
      <c r="C654" s="130"/>
      <c r="D654" s="352"/>
      <c r="E654" s="373"/>
    </row>
    <row r="655" spans="1:5" ht="12.75">
      <c r="A655" s="217"/>
      <c r="B655" s="130"/>
      <c r="C655" s="130"/>
      <c r="D655" s="352"/>
      <c r="E655" s="373"/>
    </row>
    <row r="656" spans="1:5" ht="12.75">
      <c r="A656" s="217"/>
      <c r="B656" s="130"/>
      <c r="C656" s="130"/>
      <c r="D656" s="352"/>
      <c r="E656" s="373"/>
    </row>
    <row r="657" spans="1:5" ht="12.75">
      <c r="A657" s="217"/>
      <c r="B657" s="130"/>
      <c r="C657" s="130"/>
      <c r="D657" s="352"/>
      <c r="E657" s="373"/>
    </row>
    <row r="658" spans="1:5" ht="12.75">
      <c r="A658" s="217"/>
      <c r="B658" s="130"/>
      <c r="C658" s="130"/>
      <c r="D658" s="352"/>
      <c r="E658" s="373"/>
    </row>
    <row r="659" spans="1:5" ht="12.75">
      <c r="A659" s="217"/>
      <c r="B659" s="130"/>
      <c r="C659" s="130"/>
      <c r="D659" s="352"/>
      <c r="E659" s="373"/>
    </row>
    <row r="660" spans="1:5" ht="12.75">
      <c r="A660" s="217"/>
      <c r="B660" s="130"/>
      <c r="C660" s="130"/>
      <c r="D660" s="352"/>
      <c r="E660" s="373"/>
    </row>
    <row r="661" spans="1:5" ht="12.75">
      <c r="A661" s="217"/>
      <c r="B661" s="130"/>
      <c r="C661" s="130"/>
      <c r="D661" s="352"/>
      <c r="E661" s="373"/>
    </row>
    <row r="662" spans="1:5" ht="12.75">
      <c r="A662" s="217"/>
      <c r="B662" s="130"/>
      <c r="C662" s="130"/>
      <c r="D662" s="352"/>
      <c r="E662" s="373"/>
    </row>
    <row r="663" spans="1:5" ht="12.75">
      <c r="A663" s="217"/>
      <c r="B663" s="130"/>
      <c r="C663" s="130"/>
      <c r="D663" s="352"/>
      <c r="E663" s="373"/>
    </row>
    <row r="664" spans="1:5" ht="12.75">
      <c r="A664" s="217"/>
      <c r="B664" s="130"/>
      <c r="C664" s="130"/>
      <c r="D664" s="352"/>
      <c r="E664" s="373"/>
    </row>
    <row r="665" spans="1:5" ht="12.75">
      <c r="A665" s="217"/>
      <c r="B665" s="130"/>
      <c r="C665" s="130"/>
      <c r="D665" s="352"/>
      <c r="E665" s="373"/>
    </row>
    <row r="666" spans="1:5" ht="12.75">
      <c r="A666" s="217"/>
      <c r="B666" s="130"/>
      <c r="C666" s="130"/>
      <c r="D666" s="352"/>
      <c r="E666" s="373"/>
    </row>
    <row r="667" spans="1:5" ht="12.75">
      <c r="A667" s="217"/>
      <c r="B667" s="130"/>
      <c r="C667" s="130"/>
      <c r="D667" s="352"/>
      <c r="E667" s="373"/>
    </row>
    <row r="668" spans="1:5" ht="12.75">
      <c r="A668" s="217"/>
      <c r="B668" s="130"/>
      <c r="C668" s="130"/>
      <c r="D668" s="352"/>
      <c r="E668" s="373"/>
    </row>
    <row r="669" spans="1:5" ht="12.75">
      <c r="A669" s="217"/>
      <c r="B669" s="130"/>
      <c r="C669" s="130"/>
      <c r="D669" s="352"/>
      <c r="E669" s="373"/>
    </row>
    <row r="670" spans="1:5" ht="12.75">
      <c r="A670" s="217"/>
      <c r="B670" s="130"/>
      <c r="C670" s="130"/>
      <c r="D670" s="352"/>
      <c r="E670" s="373"/>
    </row>
    <row r="671" spans="1:5" ht="12.75">
      <c r="A671" s="217"/>
      <c r="B671" s="130"/>
      <c r="C671" s="130"/>
      <c r="D671" s="352"/>
      <c r="E671" s="373"/>
    </row>
    <row r="672" spans="1:5" ht="12.75">
      <c r="A672" s="217"/>
      <c r="B672" s="130"/>
      <c r="C672" s="130"/>
      <c r="D672" s="352"/>
      <c r="E672" s="373"/>
    </row>
    <row r="673" spans="1:5" ht="12.75">
      <c r="A673" s="217"/>
      <c r="B673" s="130"/>
      <c r="C673" s="130"/>
      <c r="D673" s="352"/>
      <c r="E673" s="373"/>
    </row>
    <row r="674" spans="1:5" ht="12.75">
      <c r="A674" s="217"/>
      <c r="B674" s="130"/>
      <c r="C674" s="130"/>
      <c r="D674" s="352"/>
      <c r="E674" s="373"/>
    </row>
    <row r="675" spans="1:5" ht="12.75">
      <c r="A675" s="217"/>
      <c r="B675" s="130"/>
      <c r="C675" s="130"/>
      <c r="D675" s="352"/>
      <c r="E675" s="373"/>
    </row>
    <row r="676" spans="1:5" ht="12.75">
      <c r="A676" s="217"/>
      <c r="B676" s="130"/>
      <c r="C676" s="130"/>
      <c r="D676" s="352"/>
      <c r="E676" s="373"/>
    </row>
    <row r="677" spans="1:5" ht="12.75">
      <c r="A677" s="217"/>
      <c r="B677" s="130"/>
      <c r="C677" s="130"/>
      <c r="D677" s="352"/>
      <c r="E677" s="373"/>
    </row>
    <row r="678" spans="1:5" ht="12.75">
      <c r="A678" s="217"/>
      <c r="B678" s="130"/>
      <c r="C678" s="130"/>
      <c r="D678" s="352"/>
      <c r="E678" s="373"/>
    </row>
    <row r="679" spans="1:5" ht="12.75">
      <c r="A679" s="217"/>
      <c r="B679" s="130"/>
      <c r="C679" s="130"/>
      <c r="D679" s="352"/>
      <c r="E679" s="373"/>
    </row>
    <row r="680" spans="1:5" ht="12.75">
      <c r="A680" s="217"/>
      <c r="B680" s="130"/>
      <c r="C680" s="130"/>
      <c r="D680" s="352"/>
      <c r="E680" s="373"/>
    </row>
    <row r="681" spans="1:5" ht="12.75">
      <c r="A681" s="217"/>
      <c r="B681" s="130"/>
      <c r="C681" s="130"/>
      <c r="D681" s="352"/>
      <c r="E681" s="373"/>
    </row>
    <row r="682" spans="1:5" ht="12.75">
      <c r="A682" s="217"/>
      <c r="B682" s="130"/>
      <c r="C682" s="130"/>
      <c r="D682" s="352"/>
      <c r="E682" s="373"/>
    </row>
    <row r="683" spans="1:5" ht="12.75">
      <c r="A683" s="217"/>
      <c r="B683" s="130"/>
      <c r="C683" s="130"/>
      <c r="D683" s="352"/>
      <c r="E683" s="373"/>
    </row>
    <row r="684" spans="1:5" ht="12.75">
      <c r="A684" s="217"/>
      <c r="B684" s="130"/>
      <c r="C684" s="130"/>
      <c r="D684" s="352"/>
      <c r="E684" s="373"/>
    </row>
    <row r="685" spans="1:5" ht="12.75">
      <c r="A685" s="217"/>
      <c r="B685" s="130"/>
      <c r="C685" s="130"/>
      <c r="D685" s="352"/>
      <c r="E685" s="373"/>
    </row>
    <row r="686" spans="1:5" ht="12.75">
      <c r="A686" s="217"/>
      <c r="B686" s="130"/>
      <c r="C686" s="130"/>
      <c r="D686" s="352"/>
      <c r="E686" s="373"/>
    </row>
    <row r="687" spans="1:5" ht="12.75">
      <c r="A687" s="217"/>
      <c r="B687" s="130"/>
      <c r="C687" s="130"/>
      <c r="D687" s="352"/>
      <c r="E687" s="373"/>
    </row>
    <row r="688" spans="1:5" ht="12.75">
      <c r="A688" s="217"/>
      <c r="B688" s="130"/>
      <c r="C688" s="130"/>
      <c r="D688" s="352"/>
      <c r="E688" s="373"/>
    </row>
    <row r="689" spans="1:5" ht="12.75">
      <c r="A689" s="217"/>
      <c r="B689" s="130"/>
      <c r="C689" s="130"/>
      <c r="D689" s="352"/>
      <c r="E689" s="373"/>
    </row>
    <row r="690" spans="1:5" ht="12.75">
      <c r="A690" s="217"/>
      <c r="B690" s="130"/>
      <c r="C690" s="130"/>
      <c r="D690" s="352"/>
      <c r="E690" s="373"/>
    </row>
    <row r="691" spans="1:5" ht="12.75">
      <c r="A691" s="218"/>
      <c r="B691" s="130"/>
      <c r="C691" s="130"/>
      <c r="D691" s="352"/>
      <c r="E691" s="373"/>
    </row>
    <row r="692" spans="1:5" ht="12.75">
      <c r="A692" s="218"/>
      <c r="B692" s="130"/>
      <c r="C692" s="130"/>
      <c r="D692" s="352"/>
      <c r="E692" s="373"/>
    </row>
    <row r="693" spans="1:5" ht="12.75">
      <c r="A693" s="218"/>
      <c r="B693" s="130"/>
      <c r="C693" s="130"/>
      <c r="D693" s="352"/>
      <c r="E693" s="373"/>
    </row>
    <row r="694" spans="1:5" ht="12.75">
      <c r="A694" s="218"/>
      <c r="B694" s="130"/>
      <c r="C694" s="130"/>
      <c r="D694" s="352"/>
      <c r="E694" s="373"/>
    </row>
    <row r="695" spans="1:5" ht="12.75">
      <c r="A695" s="218"/>
      <c r="B695" s="130"/>
      <c r="C695" s="130"/>
      <c r="D695" s="352"/>
      <c r="E695" s="373"/>
    </row>
    <row r="696" spans="1:5" ht="12.75">
      <c r="A696" s="218"/>
      <c r="B696" s="130"/>
      <c r="C696" s="130"/>
      <c r="D696" s="352"/>
      <c r="E696" s="373"/>
    </row>
    <row r="697" spans="1:5" ht="12.75">
      <c r="A697" s="218"/>
      <c r="B697" s="130"/>
      <c r="C697" s="130"/>
      <c r="D697" s="352"/>
      <c r="E697" s="373"/>
    </row>
    <row r="698" spans="1:5" ht="12.75">
      <c r="A698" s="218"/>
      <c r="B698" s="130"/>
      <c r="C698" s="130"/>
      <c r="D698" s="352"/>
      <c r="E698" s="373"/>
    </row>
    <row r="699" spans="1:5" ht="12.75">
      <c r="A699" s="218"/>
      <c r="B699" s="130"/>
      <c r="C699" s="130"/>
      <c r="D699" s="352"/>
      <c r="E699" s="373"/>
    </row>
    <row r="700" spans="1:5" ht="12.75">
      <c r="A700" s="218"/>
      <c r="B700" s="130"/>
      <c r="C700" s="130"/>
      <c r="D700" s="352"/>
      <c r="E700" s="373"/>
    </row>
    <row r="701" spans="1:5" ht="12.75">
      <c r="A701" s="218"/>
      <c r="B701" s="130"/>
      <c r="C701" s="130"/>
      <c r="D701" s="352"/>
      <c r="E701" s="373"/>
    </row>
    <row r="702" spans="1:5" ht="12.75">
      <c r="A702" s="218"/>
      <c r="B702" s="130"/>
      <c r="C702" s="130"/>
      <c r="D702" s="352"/>
      <c r="E702" s="373"/>
    </row>
    <row r="703" spans="1:5" ht="12.75">
      <c r="A703" s="218"/>
      <c r="B703" s="130"/>
      <c r="C703" s="130"/>
      <c r="D703" s="352"/>
      <c r="E703" s="373"/>
    </row>
    <row r="704" spans="1:5" ht="12.75">
      <c r="A704" s="218"/>
      <c r="B704" s="130"/>
      <c r="C704" s="130"/>
      <c r="D704" s="352"/>
      <c r="E704" s="373"/>
    </row>
    <row r="705" spans="1:5" ht="12.75">
      <c r="A705" s="218"/>
      <c r="B705" s="130"/>
      <c r="C705" s="130"/>
      <c r="D705" s="352"/>
      <c r="E705" s="373"/>
    </row>
    <row r="706" spans="1:5" ht="12.75">
      <c r="A706" s="218"/>
      <c r="B706" s="130"/>
      <c r="C706" s="130"/>
      <c r="D706" s="352"/>
      <c r="E706" s="373"/>
    </row>
    <row r="707" spans="1:5" ht="12.75">
      <c r="A707" s="218"/>
      <c r="B707" s="130"/>
      <c r="C707" s="130"/>
      <c r="D707" s="352"/>
      <c r="E707" s="373"/>
    </row>
    <row r="708" spans="1:5" ht="12.75">
      <c r="A708" s="218"/>
      <c r="B708" s="130"/>
      <c r="C708" s="130"/>
      <c r="D708" s="352"/>
      <c r="E708" s="373"/>
    </row>
    <row r="709" spans="1:5" ht="12.75">
      <c r="A709" s="218"/>
      <c r="B709" s="130"/>
      <c r="C709" s="130"/>
      <c r="D709" s="352"/>
      <c r="E709" s="373"/>
    </row>
    <row r="710" spans="1:5" ht="12.75">
      <c r="A710" s="218"/>
      <c r="B710" s="130"/>
      <c r="C710" s="130"/>
      <c r="D710" s="352"/>
      <c r="E710" s="373"/>
    </row>
    <row r="711" spans="1:5" ht="12.75">
      <c r="A711" s="218"/>
      <c r="B711" s="130"/>
      <c r="C711" s="130"/>
      <c r="D711" s="352"/>
      <c r="E711" s="373"/>
    </row>
    <row r="712" spans="1:5" ht="12.75">
      <c r="A712" s="218"/>
      <c r="B712" s="130"/>
      <c r="C712" s="130"/>
      <c r="D712" s="352"/>
      <c r="E712" s="373"/>
    </row>
    <row r="713" spans="1:5" ht="12.75">
      <c r="A713" s="218"/>
      <c r="B713" s="130"/>
      <c r="C713" s="130"/>
      <c r="D713" s="352"/>
      <c r="E713" s="373"/>
    </row>
    <row r="714" spans="1:5" ht="12.75">
      <c r="A714" s="218"/>
      <c r="B714" s="130"/>
      <c r="C714" s="130"/>
      <c r="D714" s="352"/>
      <c r="E714" s="373"/>
    </row>
    <row r="715" spans="1:5" ht="12.75">
      <c r="A715" s="218"/>
      <c r="B715" s="130"/>
      <c r="C715" s="130"/>
      <c r="D715" s="352"/>
      <c r="E715" s="373"/>
    </row>
    <row r="716" spans="1:5" ht="12.75">
      <c r="A716" s="218"/>
      <c r="B716" s="130"/>
      <c r="C716" s="130"/>
      <c r="D716" s="352"/>
      <c r="E716" s="373"/>
    </row>
    <row r="717" spans="1:5" ht="12.75">
      <c r="A717" s="218"/>
      <c r="B717" s="130"/>
      <c r="C717" s="130"/>
      <c r="D717" s="352"/>
      <c r="E717" s="373"/>
    </row>
    <row r="718" spans="1:5" ht="12.75">
      <c r="A718" s="218"/>
      <c r="B718" s="130"/>
      <c r="C718" s="130"/>
      <c r="D718" s="352"/>
      <c r="E718" s="373"/>
    </row>
    <row r="719" spans="1:5" ht="12.75">
      <c r="A719" s="218"/>
      <c r="B719" s="130"/>
      <c r="C719" s="130"/>
      <c r="D719" s="352"/>
      <c r="E719" s="373"/>
    </row>
    <row r="720" spans="1:5" ht="12.75">
      <c r="A720" s="218"/>
      <c r="B720" s="130"/>
      <c r="C720" s="130"/>
      <c r="D720" s="352"/>
      <c r="E720" s="373"/>
    </row>
    <row r="721" spans="1:5" ht="12.75">
      <c r="A721" s="218"/>
      <c r="B721" s="130"/>
      <c r="C721" s="130"/>
      <c r="D721" s="352"/>
      <c r="E721" s="373"/>
    </row>
    <row r="722" spans="1:5" ht="12.75">
      <c r="A722" s="218"/>
      <c r="B722" s="130"/>
      <c r="C722" s="130"/>
      <c r="D722" s="352"/>
      <c r="E722" s="373"/>
    </row>
    <row r="723" spans="1:5" ht="12.75">
      <c r="A723" s="218"/>
      <c r="B723" s="130"/>
      <c r="C723" s="130"/>
      <c r="D723" s="352"/>
      <c r="E723" s="373"/>
    </row>
    <row r="724" spans="1:5" ht="12.75">
      <c r="A724" s="218"/>
      <c r="B724" s="130"/>
      <c r="C724" s="130"/>
      <c r="D724" s="352"/>
      <c r="E724" s="373"/>
    </row>
    <row r="725" spans="1:5" ht="12.75">
      <c r="A725" s="218"/>
      <c r="B725" s="130"/>
      <c r="C725" s="130"/>
      <c r="D725" s="352"/>
      <c r="E725" s="373"/>
    </row>
    <row r="726" spans="1:5" ht="12.75">
      <c r="A726" s="218"/>
      <c r="B726" s="130"/>
      <c r="C726" s="130"/>
      <c r="D726" s="352"/>
      <c r="E726" s="373"/>
    </row>
    <row r="727" spans="1:5" ht="12.75">
      <c r="A727" s="218"/>
      <c r="B727" s="130"/>
      <c r="C727" s="130"/>
      <c r="D727" s="352"/>
      <c r="E727" s="373"/>
    </row>
    <row r="728" spans="1:5" ht="12.75">
      <c r="A728" s="218"/>
      <c r="B728" s="130"/>
      <c r="C728" s="130"/>
      <c r="D728" s="352"/>
      <c r="E728" s="373"/>
    </row>
    <row r="729" spans="1:5" ht="12.75">
      <c r="A729" s="218"/>
      <c r="B729" s="130"/>
      <c r="C729" s="130"/>
      <c r="D729" s="352"/>
      <c r="E729" s="373"/>
    </row>
    <row r="730" spans="1:5" ht="12.75">
      <c r="A730" s="218"/>
      <c r="B730" s="130"/>
      <c r="C730" s="130"/>
      <c r="D730" s="352"/>
      <c r="E730" s="373"/>
    </row>
    <row r="731" spans="1:5" ht="12.75">
      <c r="A731" s="218"/>
      <c r="B731" s="130"/>
      <c r="C731" s="130"/>
      <c r="D731" s="352"/>
      <c r="E731" s="373"/>
    </row>
    <row r="732" spans="1:5" ht="12.75">
      <c r="A732" s="218"/>
      <c r="B732" s="130"/>
      <c r="C732" s="130"/>
      <c r="D732" s="352"/>
      <c r="E732" s="373"/>
    </row>
    <row r="733" spans="1:5" ht="12.75">
      <c r="A733" s="218"/>
      <c r="B733" s="130"/>
      <c r="C733" s="130"/>
      <c r="D733" s="352"/>
      <c r="E733" s="373"/>
    </row>
    <row r="734" spans="1:5" ht="12.75">
      <c r="A734" s="218"/>
      <c r="B734" s="130"/>
      <c r="C734" s="130"/>
      <c r="D734" s="352"/>
      <c r="E734" s="373"/>
    </row>
    <row r="735" spans="1:5" ht="12.75">
      <c r="A735" s="218"/>
      <c r="B735" s="130"/>
      <c r="C735" s="130"/>
      <c r="D735" s="352"/>
      <c r="E735" s="373"/>
    </row>
    <row r="736" spans="1:5" ht="12.75">
      <c r="A736" s="218"/>
      <c r="B736" s="130"/>
      <c r="C736" s="130"/>
      <c r="D736" s="352"/>
      <c r="E736" s="373"/>
    </row>
  </sheetData>
  <sheetProtection password="CE1E" sheet="1" objects="1" scenarios="1" selectLockedCells="1"/>
  <dataValidations count="1">
    <dataValidation type="custom" allowBlank="1" showInputMessage="1" showErrorMessage="1" errorTitle="Preverite vnos" error="Cena/enoto je po Navodilih potrebno vnesti na dve decimalni mesti" sqref="D54:D537">
      <formula1>D54=ROUND(D54,2)</formula1>
    </dataValidation>
  </dataValidations>
  <printOptions/>
  <pageMargins left="1.1811023622047245" right="0.7874015748031497" top="1.1811023622047245" bottom="0.7874015748031497" header="0" footer="0"/>
  <pageSetup horizontalDpi="600" verticalDpi="600" orientation="portrait" paperSize="9" r:id="rId1"/>
  <headerFooter alignWithMargins="0">
    <oddHeader>&amp;C&amp;"Arial,Poševno"Izgradnja hodnika za pešce ob regionalni cesti
R3-733, odsek 5831 Vavata vas - Dolenjske Toplice - Podturn
od km 5+384 do km 6+224</oddHeader>
    <oddFooter>&amp;L&amp;F&amp;C&amp;"Arial,Navadno"&amp;9&amp;P&amp;R&amp;A</oddFooter>
  </headerFooter>
  <rowBreaks count="10" manualBreakCount="10">
    <brk id="51" max="4" man="1"/>
    <brk id="94" max="4" man="1"/>
    <brk id="134" max="4" man="1"/>
    <brk id="157" max="4" man="1"/>
    <brk id="195" max="4" man="1"/>
    <brk id="231" max="4" man="1"/>
    <brk id="272" max="4" man="1"/>
    <brk id="307" max="4" man="1"/>
    <brk id="361" max="4" man="1"/>
    <brk id="388" max="4" man="1"/>
  </rowBreaks>
</worksheet>
</file>

<file path=xl/worksheets/sheet3.xml><?xml version="1.0" encoding="utf-8"?>
<worksheet xmlns="http://schemas.openxmlformats.org/spreadsheetml/2006/main" xmlns:r="http://schemas.openxmlformats.org/officeDocument/2006/relationships">
  <dimension ref="A1:AW646"/>
  <sheetViews>
    <sheetView view="pageBreakPreview" zoomScaleSheetLayoutView="100" zoomScalePageLayoutView="0" workbookViewId="0" topLeftCell="A21">
      <selection activeCell="D34" sqref="D34"/>
    </sheetView>
  </sheetViews>
  <sheetFormatPr defaultColWidth="11.25390625" defaultRowHeight="18.75" customHeight="1"/>
  <cols>
    <col min="1" max="1" width="6.75390625" style="28" customWidth="1"/>
    <col min="2" max="2" width="40.125" style="8" customWidth="1"/>
    <col min="3" max="3" width="8.75390625" style="9" customWidth="1"/>
    <col min="4" max="4" width="10.375" style="384" customWidth="1"/>
    <col min="5" max="5" width="4.875" style="31" hidden="1" customWidth="1"/>
    <col min="6" max="6" width="14.375" style="9" customWidth="1"/>
    <col min="7" max="7" width="34.375" style="10" customWidth="1"/>
    <col min="8" max="8" width="5.00390625" style="10" customWidth="1"/>
    <col min="9" max="9" width="4.375" style="10" hidden="1" customWidth="1"/>
    <col min="10" max="49" width="11.25390625" style="10" customWidth="1"/>
    <col min="50" max="16384" width="11.25390625" style="11" customWidth="1"/>
  </cols>
  <sheetData>
    <row r="1" spans="1:6" ht="18.75" customHeight="1">
      <c r="A1" s="219"/>
      <c r="B1" s="220"/>
      <c r="C1" s="221"/>
      <c r="D1" s="375"/>
      <c r="E1" s="222"/>
      <c r="F1" s="221"/>
    </row>
    <row r="2" spans="1:6" ht="18.75" customHeight="1">
      <c r="A2" s="219"/>
      <c r="B2" s="220"/>
      <c r="C2" s="221"/>
      <c r="D2" s="375"/>
      <c r="E2" s="222"/>
      <c r="F2" s="221"/>
    </row>
    <row r="3" spans="1:6" ht="18.75" customHeight="1">
      <c r="A3" s="219"/>
      <c r="B3" s="220"/>
      <c r="C3" s="221"/>
      <c r="D3" s="375"/>
      <c r="E3" s="222"/>
      <c r="F3" s="221"/>
    </row>
    <row r="4" spans="1:6" ht="18.75" customHeight="1">
      <c r="A4" s="219"/>
      <c r="B4" s="223"/>
      <c r="C4" s="221"/>
      <c r="D4" s="375"/>
      <c r="E4" s="222"/>
      <c r="F4" s="221"/>
    </row>
    <row r="5" spans="1:6" ht="18.75" customHeight="1">
      <c r="A5" s="219"/>
      <c r="B5" s="220"/>
      <c r="C5" s="221"/>
      <c r="D5" s="375"/>
      <c r="E5" s="222"/>
      <c r="F5" s="221"/>
    </row>
    <row r="6" spans="1:49" s="13" customFormat="1" ht="18.75" customHeight="1">
      <c r="A6" s="224"/>
      <c r="B6" s="225" t="s">
        <v>345</v>
      </c>
      <c r="C6" s="226"/>
      <c r="D6" s="376"/>
      <c r="E6" s="227"/>
      <c r="F6" s="228"/>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row>
    <row r="7" spans="1:6" ht="18.75" customHeight="1">
      <c r="A7" s="219"/>
      <c r="B7" s="229"/>
      <c r="C7" s="230"/>
      <c r="D7" s="377"/>
      <c r="E7" s="231"/>
      <c r="F7" s="232"/>
    </row>
    <row r="8" spans="1:6" ht="18.75" customHeight="1">
      <c r="A8" s="219"/>
      <c r="B8" s="229"/>
      <c r="C8" s="230"/>
      <c r="D8" s="377"/>
      <c r="E8" s="231"/>
      <c r="F8" s="232"/>
    </row>
    <row r="9" spans="1:6" ht="18.75" customHeight="1">
      <c r="A9" s="219"/>
      <c r="B9" s="220"/>
      <c r="C9" s="221"/>
      <c r="D9" s="375"/>
      <c r="E9" s="222"/>
      <c r="F9" s="221"/>
    </row>
    <row r="10" spans="1:6" ht="18.75" customHeight="1">
      <c r="A10" s="219"/>
      <c r="B10" s="220"/>
      <c r="C10" s="221"/>
      <c r="D10" s="375"/>
      <c r="E10" s="222"/>
      <c r="F10" s="221"/>
    </row>
    <row r="11" spans="1:6" ht="18.75" customHeight="1">
      <c r="A11" s="233" t="s">
        <v>26</v>
      </c>
      <c r="B11" s="234" t="s">
        <v>21</v>
      </c>
      <c r="C11" s="235"/>
      <c r="D11" s="378"/>
      <c r="E11" s="236"/>
      <c r="F11" s="237">
        <f>F56</f>
        <v>0</v>
      </c>
    </row>
    <row r="12" spans="1:6" ht="18.75" customHeight="1">
      <c r="A12" s="233" t="s">
        <v>28</v>
      </c>
      <c r="B12" s="234" t="s">
        <v>12</v>
      </c>
      <c r="C12" s="235"/>
      <c r="D12" s="378"/>
      <c r="E12" s="236"/>
      <c r="F12" s="237">
        <f>F118</f>
        <v>0</v>
      </c>
    </row>
    <row r="13" spans="1:6" ht="18.75" customHeight="1">
      <c r="A13" s="233" t="s">
        <v>29</v>
      </c>
      <c r="B13" s="234" t="s">
        <v>17</v>
      </c>
      <c r="C13" s="235"/>
      <c r="D13" s="378"/>
      <c r="E13" s="236"/>
      <c r="F13" s="237">
        <f>F164</f>
        <v>0</v>
      </c>
    </row>
    <row r="14" spans="1:6" ht="18.75" customHeight="1">
      <c r="A14" s="233" t="s">
        <v>118</v>
      </c>
      <c r="B14" s="234" t="s">
        <v>116</v>
      </c>
      <c r="C14" s="235"/>
      <c r="D14" s="378"/>
      <c r="E14" s="236"/>
      <c r="F14" s="237">
        <f>F177</f>
        <v>0</v>
      </c>
    </row>
    <row r="15" spans="1:6" ht="18.75" customHeight="1">
      <c r="A15" s="233" t="s">
        <v>33</v>
      </c>
      <c r="B15" s="234" t="s">
        <v>34</v>
      </c>
      <c r="C15" s="235"/>
      <c r="D15" s="378"/>
      <c r="E15" s="236"/>
      <c r="F15" s="237">
        <f>F190</f>
        <v>0</v>
      </c>
    </row>
    <row r="16" spans="1:6" ht="18.75" customHeight="1">
      <c r="A16" s="233"/>
      <c r="B16" s="238"/>
      <c r="C16" s="235"/>
      <c r="D16" s="378"/>
      <c r="E16" s="236"/>
      <c r="F16" s="237"/>
    </row>
    <row r="17" spans="1:6" ht="18.75" customHeight="1">
      <c r="A17" s="233"/>
      <c r="B17" s="234" t="s">
        <v>13</v>
      </c>
      <c r="C17" s="235"/>
      <c r="D17" s="378"/>
      <c r="E17" s="236"/>
      <c r="F17" s="237">
        <f>SUM(F11:F16)</f>
        <v>0</v>
      </c>
    </row>
    <row r="18" spans="1:6" ht="18.75" customHeight="1">
      <c r="A18" s="233"/>
      <c r="B18" s="234" t="s">
        <v>35</v>
      </c>
      <c r="C18" s="235"/>
      <c r="D18" s="378"/>
      <c r="E18" s="236"/>
      <c r="F18" s="237">
        <f>3%*F17</f>
        <v>0</v>
      </c>
    </row>
    <row r="19" spans="1:6" ht="18.75" customHeight="1">
      <c r="A19" s="233"/>
      <c r="B19" s="234"/>
      <c r="C19" s="235"/>
      <c r="D19" s="378"/>
      <c r="E19" s="236"/>
      <c r="F19" s="237"/>
    </row>
    <row r="20" spans="1:6" ht="18.75" customHeight="1">
      <c r="A20" s="233"/>
      <c r="B20" s="234"/>
      <c r="C20" s="235"/>
      <c r="D20" s="378"/>
      <c r="E20" s="236"/>
      <c r="F20" s="237"/>
    </row>
    <row r="21" spans="1:6" ht="18.75" customHeight="1">
      <c r="A21" s="233"/>
      <c r="B21" s="234"/>
      <c r="C21" s="235"/>
      <c r="D21" s="378"/>
      <c r="E21" s="236"/>
      <c r="F21" s="237"/>
    </row>
    <row r="22" spans="1:6" ht="18.75" customHeight="1">
      <c r="A22" s="233"/>
      <c r="B22" s="234" t="s">
        <v>13</v>
      </c>
      <c r="C22" s="235"/>
      <c r="D22" s="378"/>
      <c r="E22" s="236"/>
      <c r="F22" s="237">
        <f>SUM(F17:F18)</f>
        <v>0</v>
      </c>
    </row>
    <row r="23" spans="1:7" ht="18.75" customHeight="1">
      <c r="A23" s="233"/>
      <c r="B23" s="234"/>
      <c r="C23" s="235"/>
      <c r="D23" s="378"/>
      <c r="E23" s="236"/>
      <c r="F23" s="237"/>
      <c r="G23" s="14"/>
    </row>
    <row r="24" spans="1:6" ht="18.75" customHeight="1">
      <c r="A24" s="233"/>
      <c r="B24" s="234"/>
      <c r="C24" s="235"/>
      <c r="D24" s="378"/>
      <c r="E24" s="236"/>
      <c r="F24" s="237"/>
    </row>
    <row r="25" spans="1:6" ht="18.75" customHeight="1">
      <c r="A25" s="233"/>
      <c r="B25" s="234" t="s">
        <v>335</v>
      </c>
      <c r="C25" s="235"/>
      <c r="D25" s="378"/>
      <c r="E25" s="236"/>
      <c r="F25" s="237">
        <f>22%*F22</f>
        <v>0</v>
      </c>
    </row>
    <row r="26" spans="1:6" ht="18.75" customHeight="1">
      <c r="A26" s="233"/>
      <c r="B26" s="234"/>
      <c r="C26" s="235"/>
      <c r="D26" s="378"/>
      <c r="E26" s="236"/>
      <c r="F26" s="237"/>
    </row>
    <row r="27" spans="1:6" ht="18.75" customHeight="1">
      <c r="A27" s="233"/>
      <c r="B27" s="234" t="s">
        <v>32</v>
      </c>
      <c r="C27" s="235"/>
      <c r="D27" s="378"/>
      <c r="E27" s="236"/>
      <c r="F27" s="237">
        <f>SUM(F22+F25)</f>
        <v>0</v>
      </c>
    </row>
    <row r="28" spans="1:8" ht="18.75" customHeight="1">
      <c r="A28" s="233"/>
      <c r="B28" s="234"/>
      <c r="C28" s="235"/>
      <c r="D28" s="378"/>
      <c r="E28" s="236"/>
      <c r="F28" s="237" t="s">
        <v>16</v>
      </c>
      <c r="H28" s="10" t="s">
        <v>16</v>
      </c>
    </row>
    <row r="29" spans="1:6" ht="18.75" customHeight="1">
      <c r="A29" s="233"/>
      <c r="B29" s="234"/>
      <c r="C29" s="239"/>
      <c r="D29" s="379"/>
      <c r="E29" s="240"/>
      <c r="F29" s="241"/>
    </row>
    <row r="30" spans="1:6" ht="10.5" customHeight="1">
      <c r="A30" s="219"/>
      <c r="B30" s="220"/>
      <c r="C30" s="221"/>
      <c r="D30" s="375"/>
      <c r="E30" s="222"/>
      <c r="F30" s="242"/>
    </row>
    <row r="31" spans="1:6" ht="18.75" customHeight="1">
      <c r="A31" s="219"/>
      <c r="B31" s="220"/>
      <c r="C31" s="221"/>
      <c r="D31" s="375"/>
      <c r="E31" s="222"/>
      <c r="F31" s="242"/>
    </row>
    <row r="32" spans="1:6" ht="18.75" customHeight="1">
      <c r="A32" s="219"/>
      <c r="B32" s="220"/>
      <c r="C32" s="221"/>
      <c r="D32" s="375"/>
      <c r="E32" s="222"/>
      <c r="F32" s="242"/>
    </row>
    <row r="33" spans="1:6" ht="18.75" customHeight="1">
      <c r="A33" s="219"/>
      <c r="B33" s="220"/>
      <c r="C33" s="221"/>
      <c r="D33" s="375"/>
      <c r="E33" s="222"/>
      <c r="F33" s="242"/>
    </row>
    <row r="34" spans="1:6" ht="13.5" customHeight="1">
      <c r="A34" s="219"/>
      <c r="B34" s="134"/>
      <c r="C34" s="221"/>
      <c r="D34" s="375"/>
      <c r="E34" s="222"/>
      <c r="F34" s="242"/>
    </row>
    <row r="35" spans="1:6" ht="13.5" customHeight="1">
      <c r="A35" s="219"/>
      <c r="B35" s="220"/>
      <c r="C35" s="221"/>
      <c r="D35" s="375"/>
      <c r="E35" s="222"/>
      <c r="F35" s="242"/>
    </row>
    <row r="36" spans="1:6" ht="13.5" customHeight="1">
      <c r="A36" s="219"/>
      <c r="B36" s="220"/>
      <c r="C36" s="221"/>
      <c r="D36" s="375"/>
      <c r="E36" s="222"/>
      <c r="F36" s="242"/>
    </row>
    <row r="37" spans="1:6" ht="13.5" customHeight="1">
      <c r="A37" s="219"/>
      <c r="B37" s="220"/>
      <c r="C37" s="221"/>
      <c r="D37" s="375"/>
      <c r="E37" s="222"/>
      <c r="F37" s="242"/>
    </row>
    <row r="38" spans="1:6" ht="13.5" customHeight="1">
      <c r="A38" s="219"/>
      <c r="B38" s="220"/>
      <c r="C38" s="221"/>
      <c r="D38" s="375"/>
      <c r="E38" s="222"/>
      <c r="F38" s="242"/>
    </row>
    <row r="39" spans="1:6" ht="13.5" customHeight="1">
      <c r="A39" s="219"/>
      <c r="B39" s="220"/>
      <c r="C39" s="221"/>
      <c r="D39" s="375"/>
      <c r="E39" s="222"/>
      <c r="F39" s="242"/>
    </row>
    <row r="40" spans="1:6" ht="13.5" customHeight="1">
      <c r="A40" s="219"/>
      <c r="B40" s="220"/>
      <c r="C40" s="221"/>
      <c r="D40" s="375"/>
      <c r="E40" s="222"/>
      <c r="F40" s="242"/>
    </row>
    <row r="41" spans="1:6" ht="13.5" customHeight="1">
      <c r="A41" s="243" t="s">
        <v>101</v>
      </c>
      <c r="B41" s="244" t="s">
        <v>102</v>
      </c>
      <c r="C41" s="245" t="s">
        <v>103</v>
      </c>
      <c r="D41" s="380" t="s">
        <v>104</v>
      </c>
      <c r="E41" s="246" t="s">
        <v>346</v>
      </c>
      <c r="F41" s="247" t="s">
        <v>347</v>
      </c>
    </row>
    <row r="42" spans="1:6" ht="13.5" customHeight="1">
      <c r="A42" s="219"/>
      <c r="B42" s="220"/>
      <c r="C42" s="221"/>
      <c r="D42" s="375"/>
      <c r="E42" s="222"/>
      <c r="F42" s="242"/>
    </row>
    <row r="43" spans="1:49" s="20" customFormat="1" ht="14.25">
      <c r="A43" s="248" t="s">
        <v>26</v>
      </c>
      <c r="B43" s="249" t="s">
        <v>21</v>
      </c>
      <c r="C43" s="250"/>
      <c r="D43" s="381"/>
      <c r="E43" s="251"/>
      <c r="F43" s="252"/>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row>
    <row r="44" spans="1:49" s="20" customFormat="1" ht="12.75">
      <c r="A44" s="253"/>
      <c r="B44" s="251"/>
      <c r="C44" s="250"/>
      <c r="D44" s="381"/>
      <c r="E44" s="251"/>
      <c r="F44" s="252"/>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row>
    <row r="45" spans="1:49" s="24" customFormat="1" ht="14.25">
      <c r="A45" s="254" t="s">
        <v>348</v>
      </c>
      <c r="B45" s="249" t="s">
        <v>349</v>
      </c>
      <c r="C45" s="255"/>
      <c r="D45" s="381"/>
      <c r="E45" s="256"/>
      <c r="F45" s="257"/>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row>
    <row r="46" spans="1:49" s="24" customFormat="1" ht="12.75">
      <c r="A46" s="254"/>
      <c r="B46" s="256"/>
      <c r="C46" s="255"/>
      <c r="D46" s="381"/>
      <c r="E46" s="256"/>
      <c r="F46" s="257"/>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row>
    <row r="47" spans="1:49" s="24" customFormat="1" ht="28.5">
      <c r="A47" s="254" t="s">
        <v>39</v>
      </c>
      <c r="B47" s="258" t="s">
        <v>38</v>
      </c>
      <c r="C47" s="168"/>
      <c r="D47" s="381"/>
      <c r="E47" s="168"/>
      <c r="F47" s="168"/>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row>
    <row r="48" spans="1:49" s="24" customFormat="1" ht="12.75">
      <c r="A48" s="254"/>
      <c r="B48" s="256"/>
      <c r="C48" s="168"/>
      <c r="D48" s="381"/>
      <c r="E48" s="168"/>
      <c r="F48" s="168"/>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row>
    <row r="49" spans="1:6" ht="25.5">
      <c r="A49" s="259" t="s">
        <v>350</v>
      </c>
      <c r="B49" s="260" t="s">
        <v>351</v>
      </c>
      <c r="C49" s="242"/>
      <c r="D49" s="381"/>
      <c r="E49" s="242"/>
      <c r="F49" s="242"/>
    </row>
    <row r="50" spans="1:6" ht="12.75">
      <c r="A50" s="219"/>
      <c r="B50" s="261" t="s">
        <v>14</v>
      </c>
      <c r="C50" s="242">
        <v>50</v>
      </c>
      <c r="D50" s="381"/>
      <c r="E50" s="242"/>
      <c r="F50" s="242">
        <f>C50*D50</f>
        <v>0</v>
      </c>
    </row>
    <row r="51" spans="1:6" ht="12.75">
      <c r="A51" s="219"/>
      <c r="B51" s="261"/>
      <c r="C51" s="242"/>
      <c r="D51" s="381"/>
      <c r="E51" s="242"/>
      <c r="F51" s="242"/>
    </row>
    <row r="52" spans="1:6" ht="28.5">
      <c r="A52" s="254" t="s">
        <v>39</v>
      </c>
      <c r="B52" s="258" t="s">
        <v>42</v>
      </c>
      <c r="C52" s="242"/>
      <c r="D52" s="381"/>
      <c r="E52" s="242"/>
      <c r="F52" s="241">
        <f>SUM(F50:F51)</f>
        <v>0</v>
      </c>
    </row>
    <row r="53" spans="1:6" ht="12.75">
      <c r="A53" s="262"/>
      <c r="B53" s="261"/>
      <c r="C53" s="242"/>
      <c r="D53" s="381"/>
      <c r="E53" s="242"/>
      <c r="F53" s="242"/>
    </row>
    <row r="54" spans="1:6" ht="14.25">
      <c r="A54" s="254" t="s">
        <v>348</v>
      </c>
      <c r="B54" s="249" t="s">
        <v>352</v>
      </c>
      <c r="C54" s="242"/>
      <c r="D54" s="381"/>
      <c r="E54" s="242"/>
      <c r="F54" s="241">
        <f>F52</f>
        <v>0</v>
      </c>
    </row>
    <row r="55" spans="1:6" ht="14.25">
      <c r="A55" s="254"/>
      <c r="B55" s="249"/>
      <c r="C55" s="242"/>
      <c r="D55" s="381"/>
      <c r="E55" s="242"/>
      <c r="F55" s="263"/>
    </row>
    <row r="56" spans="1:6" ht="14.25">
      <c r="A56" s="262" t="s">
        <v>353</v>
      </c>
      <c r="B56" s="264" t="s">
        <v>62</v>
      </c>
      <c r="C56" s="242"/>
      <c r="D56" s="381"/>
      <c r="E56" s="242"/>
      <c r="F56" s="241">
        <f>F54</f>
        <v>0</v>
      </c>
    </row>
    <row r="57" spans="1:6" ht="14.25">
      <c r="A57" s="262"/>
      <c r="B57" s="264"/>
      <c r="C57" s="242"/>
      <c r="D57" s="381"/>
      <c r="E57" s="242"/>
      <c r="F57" s="263"/>
    </row>
    <row r="58" spans="1:6" ht="14.25">
      <c r="A58" s="262"/>
      <c r="B58" s="264"/>
      <c r="C58" s="242"/>
      <c r="D58" s="381"/>
      <c r="E58" s="242"/>
      <c r="F58" s="263"/>
    </row>
    <row r="59" spans="1:6" ht="14.25">
      <c r="A59" s="262" t="s">
        <v>354</v>
      </c>
      <c r="B59" s="264" t="s">
        <v>12</v>
      </c>
      <c r="C59" s="242"/>
      <c r="D59" s="381"/>
      <c r="E59" s="242"/>
      <c r="F59" s="242"/>
    </row>
    <row r="60" spans="1:6" ht="14.25">
      <c r="A60" s="262"/>
      <c r="B60" s="264"/>
      <c r="C60" s="242"/>
      <c r="D60" s="381"/>
      <c r="E60" s="242"/>
      <c r="F60" s="242"/>
    </row>
    <row r="61" spans="1:6" ht="14.25">
      <c r="A61" s="262" t="s">
        <v>355</v>
      </c>
      <c r="B61" s="264" t="s">
        <v>65</v>
      </c>
      <c r="C61" s="242"/>
      <c r="D61" s="381"/>
      <c r="E61" s="242"/>
      <c r="F61" s="242"/>
    </row>
    <row r="62" spans="1:6" ht="14.25">
      <c r="A62" s="262"/>
      <c r="B62" s="264"/>
      <c r="C62" s="242"/>
      <c r="D62" s="381"/>
      <c r="E62" s="242"/>
      <c r="F62" s="242"/>
    </row>
    <row r="63" spans="1:6" ht="25.5">
      <c r="A63" s="262" t="s">
        <v>63</v>
      </c>
      <c r="B63" s="260" t="s">
        <v>356</v>
      </c>
      <c r="C63" s="242"/>
      <c r="D63" s="381"/>
      <c r="E63" s="242"/>
      <c r="F63" s="242"/>
    </row>
    <row r="64" spans="1:6" ht="12.75">
      <c r="A64" s="262"/>
      <c r="B64" s="265" t="s">
        <v>15</v>
      </c>
      <c r="C64" s="242">
        <v>506</v>
      </c>
      <c r="D64" s="381"/>
      <c r="E64" s="242"/>
      <c r="F64" s="242">
        <f>C64*D64</f>
        <v>0</v>
      </c>
    </row>
    <row r="65" spans="1:6" ht="12.75">
      <c r="A65" s="262"/>
      <c r="B65" s="265"/>
      <c r="C65" s="242"/>
      <c r="D65" s="381"/>
      <c r="E65" s="242"/>
      <c r="F65" s="242"/>
    </row>
    <row r="66" spans="1:6" ht="38.25">
      <c r="A66" s="262" t="s">
        <v>64</v>
      </c>
      <c r="B66" s="172" t="s">
        <v>357</v>
      </c>
      <c r="C66" s="176"/>
      <c r="D66" s="381"/>
      <c r="E66" s="177"/>
      <c r="F66" s="242"/>
    </row>
    <row r="67" spans="1:6" ht="12.75">
      <c r="A67" s="266"/>
      <c r="B67" s="172" t="s">
        <v>15</v>
      </c>
      <c r="C67" s="176">
        <v>468</v>
      </c>
      <c r="D67" s="381"/>
      <c r="E67" s="177"/>
      <c r="F67" s="242">
        <f>C67*D67</f>
        <v>0</v>
      </c>
    </row>
    <row r="68" spans="1:6" ht="12.75">
      <c r="A68" s="266"/>
      <c r="B68" s="172"/>
      <c r="C68" s="176"/>
      <c r="D68" s="381"/>
      <c r="E68" s="177"/>
      <c r="F68" s="242"/>
    </row>
    <row r="69" spans="1:6" ht="51">
      <c r="A69" s="262" t="s">
        <v>358</v>
      </c>
      <c r="B69" s="172" t="s">
        <v>359</v>
      </c>
      <c r="C69" s="176"/>
      <c r="D69" s="381"/>
      <c r="E69" s="177"/>
      <c r="F69" s="242"/>
    </row>
    <row r="70" spans="1:6" ht="12.75">
      <c r="A70" s="266"/>
      <c r="B70" s="172" t="s">
        <v>15</v>
      </c>
      <c r="C70" s="176">
        <v>201</v>
      </c>
      <c r="D70" s="381"/>
      <c r="E70" s="177"/>
      <c r="F70" s="242">
        <f>C70*D70</f>
        <v>0</v>
      </c>
    </row>
    <row r="71" spans="1:6" ht="12.75">
      <c r="A71" s="262"/>
      <c r="B71" s="265"/>
      <c r="C71" s="242"/>
      <c r="D71" s="381"/>
      <c r="E71" s="242"/>
      <c r="F71" s="242"/>
    </row>
    <row r="72" spans="1:6" ht="25.5">
      <c r="A72" s="267" t="s">
        <v>360</v>
      </c>
      <c r="B72" s="260" t="s">
        <v>361</v>
      </c>
      <c r="C72" s="268"/>
      <c r="D72" s="381"/>
      <c r="E72" s="242"/>
      <c r="F72" s="242"/>
    </row>
    <row r="73" spans="1:6" ht="12.75">
      <c r="A73" s="266"/>
      <c r="B73" s="265" t="s">
        <v>15</v>
      </c>
      <c r="C73" s="242">
        <v>115</v>
      </c>
      <c r="D73" s="381"/>
      <c r="E73" s="242"/>
      <c r="F73" s="242">
        <f>C73*D73</f>
        <v>0</v>
      </c>
    </row>
    <row r="74" spans="1:6" ht="12.75">
      <c r="A74" s="266"/>
      <c r="B74" s="265"/>
      <c r="C74" s="242"/>
      <c r="D74" s="381"/>
      <c r="E74" s="242"/>
      <c r="F74" s="242"/>
    </row>
    <row r="75" spans="1:6" ht="14.25">
      <c r="A75" s="262" t="s">
        <v>355</v>
      </c>
      <c r="B75" s="264" t="s">
        <v>68</v>
      </c>
      <c r="C75" s="242"/>
      <c r="D75" s="381"/>
      <c r="E75" s="242"/>
      <c r="F75" s="241">
        <f>SUM(F62:F74)</f>
        <v>0</v>
      </c>
    </row>
    <row r="76" spans="1:6" ht="12.75">
      <c r="A76" s="266"/>
      <c r="B76" s="265"/>
      <c r="C76" s="242"/>
      <c r="D76" s="381"/>
      <c r="E76" s="242"/>
      <c r="F76" s="263"/>
    </row>
    <row r="77" spans="1:6" ht="14.25">
      <c r="A77" s="262" t="s">
        <v>362</v>
      </c>
      <c r="B77" s="264" t="s">
        <v>66</v>
      </c>
      <c r="C77" s="242"/>
      <c r="D77" s="381"/>
      <c r="E77" s="242"/>
      <c r="F77" s="242"/>
    </row>
    <row r="78" spans="1:6" ht="12.75">
      <c r="A78" s="266"/>
      <c r="B78" s="265"/>
      <c r="C78" s="242"/>
      <c r="D78" s="381"/>
      <c r="E78" s="242"/>
      <c r="F78" s="242"/>
    </row>
    <row r="79" spans="1:6" ht="25.5">
      <c r="A79" s="267" t="s">
        <v>363</v>
      </c>
      <c r="B79" s="260" t="s">
        <v>364</v>
      </c>
      <c r="C79" s="242"/>
      <c r="D79" s="381"/>
      <c r="E79" s="242"/>
      <c r="F79" s="242"/>
    </row>
    <row r="80" spans="1:6" ht="12.75">
      <c r="A80" s="266"/>
      <c r="B80" s="265" t="s">
        <v>14</v>
      </c>
      <c r="C80" s="242">
        <v>3366</v>
      </c>
      <c r="D80" s="381"/>
      <c r="E80" s="242"/>
      <c r="F80" s="242">
        <f>C80*D80</f>
        <v>0</v>
      </c>
    </row>
    <row r="81" spans="1:6" ht="12.75">
      <c r="A81" s="266"/>
      <c r="B81" s="265"/>
      <c r="C81" s="242"/>
      <c r="D81" s="381"/>
      <c r="E81" s="242"/>
      <c r="F81" s="242"/>
    </row>
    <row r="82" spans="1:6" ht="14.25">
      <c r="A82" s="262" t="s">
        <v>362</v>
      </c>
      <c r="B82" s="264" t="s">
        <v>67</v>
      </c>
      <c r="C82" s="269"/>
      <c r="D82" s="381"/>
      <c r="E82" s="242"/>
      <c r="F82" s="241">
        <f>SUM(F79:F81)</f>
        <v>0</v>
      </c>
    </row>
    <row r="83" spans="1:6" ht="14.25">
      <c r="A83" s="262"/>
      <c r="B83" s="264"/>
      <c r="C83" s="269"/>
      <c r="D83" s="381"/>
      <c r="E83" s="242"/>
      <c r="F83" s="241"/>
    </row>
    <row r="84" spans="1:6" ht="14.25">
      <c r="A84" s="270" t="s">
        <v>318</v>
      </c>
      <c r="B84" s="264" t="s">
        <v>365</v>
      </c>
      <c r="C84" s="269"/>
      <c r="D84" s="381"/>
      <c r="E84" s="242"/>
      <c r="F84" s="241"/>
    </row>
    <row r="85" spans="1:6" ht="14.25">
      <c r="A85" s="262"/>
      <c r="B85" s="264"/>
      <c r="C85" s="269"/>
      <c r="D85" s="381"/>
      <c r="E85" s="242"/>
      <c r="F85" s="241"/>
    </row>
    <row r="86" spans="1:6" ht="39.75">
      <c r="A86" s="262" t="s">
        <v>366</v>
      </c>
      <c r="B86" s="260" t="s">
        <v>7</v>
      </c>
      <c r="C86" s="269"/>
      <c r="D86" s="381"/>
      <c r="E86" s="242"/>
      <c r="F86" s="241"/>
    </row>
    <row r="87" spans="1:6" ht="12.75">
      <c r="A87" s="262"/>
      <c r="B87" s="265" t="s">
        <v>14</v>
      </c>
      <c r="C87" s="242">
        <v>380</v>
      </c>
      <c r="D87" s="381"/>
      <c r="E87" s="242"/>
      <c r="F87" s="242">
        <f>C87*D87</f>
        <v>0</v>
      </c>
    </row>
    <row r="88" spans="1:6" ht="12.75">
      <c r="A88" s="262"/>
      <c r="B88" s="265"/>
      <c r="C88" s="269"/>
      <c r="D88" s="381"/>
      <c r="E88" s="242"/>
      <c r="F88" s="263"/>
    </row>
    <row r="89" spans="1:6" ht="14.25">
      <c r="A89" s="270" t="s">
        <v>318</v>
      </c>
      <c r="B89" s="264" t="s">
        <v>367</v>
      </c>
      <c r="C89" s="269"/>
      <c r="D89" s="381"/>
      <c r="E89" s="242"/>
      <c r="F89" s="241">
        <f>SUM(F86:F88)</f>
        <v>0</v>
      </c>
    </row>
    <row r="90" spans="1:6" ht="12.75">
      <c r="A90" s="267"/>
      <c r="B90" s="271"/>
      <c r="C90" s="269"/>
      <c r="D90" s="381"/>
      <c r="E90" s="242"/>
      <c r="F90" s="242"/>
    </row>
    <row r="91" spans="1:6" ht="14.25">
      <c r="A91" s="272" t="s">
        <v>368</v>
      </c>
      <c r="B91" s="264" t="s">
        <v>369</v>
      </c>
      <c r="C91" s="269"/>
      <c r="D91" s="381"/>
      <c r="E91" s="242"/>
      <c r="F91" s="242"/>
    </row>
    <row r="92" spans="1:6" ht="12.75">
      <c r="A92" s="266"/>
      <c r="B92" s="265"/>
      <c r="C92" s="242"/>
      <c r="D92" s="381"/>
      <c r="E92" s="242"/>
      <c r="F92" s="242"/>
    </row>
    <row r="93" spans="1:6" ht="25.5">
      <c r="A93" s="267" t="s">
        <v>370</v>
      </c>
      <c r="B93" s="172" t="s">
        <v>371</v>
      </c>
      <c r="C93" s="242"/>
      <c r="D93" s="381"/>
      <c r="E93" s="242"/>
      <c r="F93" s="242"/>
    </row>
    <row r="94" spans="1:6" ht="12.75">
      <c r="A94" s="266"/>
      <c r="B94" s="265" t="s">
        <v>15</v>
      </c>
      <c r="C94" s="242">
        <v>2318</v>
      </c>
      <c r="D94" s="381"/>
      <c r="E94" s="242"/>
      <c r="F94" s="242">
        <f>C94*D94</f>
        <v>0</v>
      </c>
    </row>
    <row r="95" spans="1:6" ht="12.75">
      <c r="A95" s="266"/>
      <c r="B95" s="265"/>
      <c r="C95" s="242"/>
      <c r="D95" s="381"/>
      <c r="E95" s="242"/>
      <c r="F95" s="242"/>
    </row>
    <row r="96" spans="1:6" ht="14.25">
      <c r="A96" s="272" t="s">
        <v>368</v>
      </c>
      <c r="B96" s="264" t="s">
        <v>372</v>
      </c>
      <c r="C96" s="268"/>
      <c r="D96" s="381"/>
      <c r="E96" s="242"/>
      <c r="F96" s="241">
        <f>SUM(F92:F95)</f>
        <v>0</v>
      </c>
    </row>
    <row r="97" spans="1:6" ht="12.75">
      <c r="A97" s="266"/>
      <c r="B97" s="265"/>
      <c r="C97" s="242"/>
      <c r="D97" s="381"/>
      <c r="E97" s="242"/>
      <c r="F97" s="242"/>
    </row>
    <row r="98" spans="1:6" ht="14.25">
      <c r="A98" s="259" t="s">
        <v>373</v>
      </c>
      <c r="B98" s="264" t="s">
        <v>69</v>
      </c>
      <c r="C98" s="242"/>
      <c r="D98" s="381"/>
      <c r="E98" s="242"/>
      <c r="F98" s="242"/>
    </row>
    <row r="99" spans="1:6" ht="12.75">
      <c r="A99" s="266"/>
      <c r="B99" s="265"/>
      <c r="C99" s="242"/>
      <c r="D99" s="381"/>
      <c r="E99" s="242"/>
      <c r="F99" s="242"/>
    </row>
    <row r="100" spans="1:6" ht="25.5">
      <c r="A100" s="267" t="s">
        <v>70</v>
      </c>
      <c r="B100" s="260" t="s">
        <v>374</v>
      </c>
      <c r="C100" s="242"/>
      <c r="D100" s="381"/>
      <c r="E100" s="242"/>
      <c r="F100" s="242"/>
    </row>
    <row r="101" spans="1:6" ht="12.75">
      <c r="A101" s="266"/>
      <c r="B101" s="265" t="s">
        <v>14</v>
      </c>
      <c r="C101" s="242">
        <v>1840</v>
      </c>
      <c r="D101" s="381"/>
      <c r="E101" s="242"/>
      <c r="F101" s="242">
        <f>C101*D101</f>
        <v>0</v>
      </c>
    </row>
    <row r="102" spans="1:6" ht="12.75">
      <c r="A102" s="266"/>
      <c r="B102" s="265"/>
      <c r="C102" s="242"/>
      <c r="D102" s="381"/>
      <c r="E102" s="242"/>
      <c r="F102" s="242"/>
    </row>
    <row r="103" spans="1:6" ht="14.25">
      <c r="A103" s="259" t="s">
        <v>373</v>
      </c>
      <c r="B103" s="264" t="s">
        <v>80</v>
      </c>
      <c r="C103" s="242"/>
      <c r="D103" s="381"/>
      <c r="E103" s="242"/>
      <c r="F103" s="241">
        <f>SUM(F101:F102)</f>
        <v>0</v>
      </c>
    </row>
    <row r="104" spans="1:6" ht="12.75">
      <c r="A104" s="266"/>
      <c r="B104" s="265"/>
      <c r="C104" s="242"/>
      <c r="D104" s="381"/>
      <c r="E104" s="242"/>
      <c r="F104" s="242"/>
    </row>
    <row r="105" spans="1:6" ht="14.25">
      <c r="A105" s="272" t="s">
        <v>375</v>
      </c>
      <c r="B105" s="264" t="s">
        <v>100</v>
      </c>
      <c r="C105" s="242"/>
      <c r="D105" s="381"/>
      <c r="E105" s="242"/>
      <c r="F105" s="242"/>
    </row>
    <row r="106" spans="1:6" ht="12.75">
      <c r="A106" s="266"/>
      <c r="B106" s="265"/>
      <c r="C106" s="242"/>
      <c r="D106" s="381"/>
      <c r="E106" s="242"/>
      <c r="F106" s="242"/>
    </row>
    <row r="107" spans="1:6" ht="25.5">
      <c r="A107" s="267" t="s">
        <v>71</v>
      </c>
      <c r="B107" s="172" t="s">
        <v>582</v>
      </c>
      <c r="C107" s="242">
        <f>SUM(C110:C114)</f>
        <v>899</v>
      </c>
      <c r="D107" s="381"/>
      <c r="E107" s="242"/>
      <c r="F107" s="242">
        <f>C107*D107</f>
        <v>0</v>
      </c>
    </row>
    <row r="108" spans="1:7" ht="12.75">
      <c r="A108" s="266"/>
      <c r="B108" s="265" t="s">
        <v>15</v>
      </c>
      <c r="C108" s="242"/>
      <c r="D108" s="381"/>
      <c r="E108" s="242"/>
      <c r="F108" s="242"/>
      <c r="G108" s="25"/>
    </row>
    <row r="109" spans="1:6" ht="12.75">
      <c r="A109" s="266"/>
      <c r="B109" s="265"/>
      <c r="C109" s="242"/>
      <c r="D109" s="381"/>
      <c r="E109" s="242"/>
      <c r="F109" s="242"/>
    </row>
    <row r="110" spans="1:6" ht="25.5">
      <c r="A110" s="267" t="s">
        <v>72</v>
      </c>
      <c r="B110" s="260" t="s">
        <v>79</v>
      </c>
      <c r="C110" s="242"/>
      <c r="D110" s="381"/>
      <c r="E110" s="242"/>
      <c r="F110" s="242"/>
    </row>
    <row r="111" spans="1:6" ht="12.75">
      <c r="A111" s="267"/>
      <c r="B111" s="260" t="s">
        <v>15</v>
      </c>
      <c r="C111" s="268">
        <v>230</v>
      </c>
      <c r="D111" s="381"/>
      <c r="E111" s="242"/>
      <c r="F111" s="242">
        <f>C111*D111</f>
        <v>0</v>
      </c>
    </row>
    <row r="112" spans="1:6" ht="12.75">
      <c r="A112" s="267"/>
      <c r="B112" s="260"/>
      <c r="C112" s="268"/>
      <c r="D112" s="381"/>
      <c r="E112" s="242"/>
      <c r="F112" s="242"/>
    </row>
    <row r="113" spans="1:6" ht="25.5">
      <c r="A113" s="267" t="s">
        <v>73</v>
      </c>
      <c r="B113" s="260" t="s">
        <v>74</v>
      </c>
      <c r="C113" s="268"/>
      <c r="D113" s="381"/>
      <c r="E113" s="242"/>
      <c r="F113" s="242"/>
    </row>
    <row r="114" spans="1:6" ht="12.75">
      <c r="A114" s="267"/>
      <c r="B114" s="260" t="s">
        <v>15</v>
      </c>
      <c r="C114" s="268">
        <v>669</v>
      </c>
      <c r="D114" s="381"/>
      <c r="E114" s="242"/>
      <c r="F114" s="242">
        <f>C114*D114</f>
        <v>0</v>
      </c>
    </row>
    <row r="115" spans="1:6" ht="12.75">
      <c r="A115" s="267"/>
      <c r="B115" s="271"/>
      <c r="C115" s="268"/>
      <c r="D115" s="381"/>
      <c r="E115" s="242"/>
      <c r="F115" s="242"/>
    </row>
    <row r="116" spans="1:6" ht="14.25">
      <c r="A116" s="272" t="s">
        <v>375</v>
      </c>
      <c r="B116" s="264" t="s">
        <v>376</v>
      </c>
      <c r="C116" s="268"/>
      <c r="D116" s="381"/>
      <c r="E116" s="242"/>
      <c r="F116" s="241">
        <f>SUM(F107:F115)</f>
        <v>0</v>
      </c>
    </row>
    <row r="117" spans="1:6" ht="14.25">
      <c r="A117" s="272"/>
      <c r="B117" s="258"/>
      <c r="C117" s="268"/>
      <c r="D117" s="381"/>
      <c r="E117" s="242"/>
      <c r="F117" s="263"/>
    </row>
    <row r="118" spans="1:6" ht="14.25">
      <c r="A118" s="262" t="s">
        <v>354</v>
      </c>
      <c r="B118" s="264" t="s">
        <v>98</v>
      </c>
      <c r="C118" s="268"/>
      <c r="D118" s="381"/>
      <c r="E118" s="242"/>
      <c r="F118" s="241">
        <f>F75+F82+F89+F96+F103+F116</f>
        <v>0</v>
      </c>
    </row>
    <row r="119" spans="1:6" ht="12.75">
      <c r="A119" s="267"/>
      <c r="B119" s="271"/>
      <c r="C119" s="268"/>
      <c r="D119" s="381"/>
      <c r="E119" s="242"/>
      <c r="F119" s="242"/>
    </row>
    <row r="120" spans="1:6" ht="12.75">
      <c r="A120" s="267"/>
      <c r="B120" s="271"/>
      <c r="C120" s="268"/>
      <c r="D120" s="381"/>
      <c r="E120" s="242"/>
      <c r="F120" s="242"/>
    </row>
    <row r="121" spans="1:6" ht="14.25">
      <c r="A121" s="259" t="s">
        <v>377</v>
      </c>
      <c r="B121" s="258" t="s">
        <v>156</v>
      </c>
      <c r="C121" s="268"/>
      <c r="D121" s="381"/>
      <c r="E121" s="242"/>
      <c r="F121" s="242"/>
    </row>
    <row r="122" spans="1:6" ht="12.75">
      <c r="A122" s="267"/>
      <c r="B122" s="271"/>
      <c r="C122" s="268"/>
      <c r="D122" s="381"/>
      <c r="E122" s="242"/>
      <c r="F122" s="242"/>
    </row>
    <row r="123" spans="1:6" ht="14.25">
      <c r="A123" s="267" t="s">
        <v>27</v>
      </c>
      <c r="B123" s="264" t="s">
        <v>378</v>
      </c>
      <c r="C123" s="268"/>
      <c r="D123" s="381"/>
      <c r="E123" s="242"/>
      <c r="F123" s="242"/>
    </row>
    <row r="124" spans="1:6" ht="12.75">
      <c r="A124" s="267"/>
      <c r="B124" s="271"/>
      <c r="C124" s="268"/>
      <c r="D124" s="381"/>
      <c r="E124" s="242"/>
      <c r="F124" s="242"/>
    </row>
    <row r="125" spans="1:6" ht="14.25">
      <c r="A125" s="259" t="s">
        <v>0</v>
      </c>
      <c r="B125" s="258" t="s">
        <v>75</v>
      </c>
      <c r="C125" s="268"/>
      <c r="D125" s="381"/>
      <c r="E125" s="242"/>
      <c r="F125" s="242"/>
    </row>
    <row r="126" spans="1:6" ht="12.75">
      <c r="A126" s="267"/>
      <c r="B126" s="271"/>
      <c r="C126" s="268"/>
      <c r="D126" s="381"/>
      <c r="E126" s="242"/>
      <c r="F126" s="242"/>
    </row>
    <row r="127" spans="1:7" ht="38.25">
      <c r="A127" s="267" t="s">
        <v>193</v>
      </c>
      <c r="B127" s="184" t="s">
        <v>584</v>
      </c>
      <c r="C127" s="268"/>
      <c r="D127" s="381"/>
      <c r="E127" s="242"/>
      <c r="F127" s="242"/>
      <c r="G127" s="54"/>
    </row>
    <row r="128" spans="1:6" ht="12.75">
      <c r="A128" s="267"/>
      <c r="B128" s="260" t="s">
        <v>15</v>
      </c>
      <c r="C128" s="268">
        <v>325</v>
      </c>
      <c r="D128" s="381"/>
      <c r="E128" s="242"/>
      <c r="F128" s="242">
        <f>C128*D128</f>
        <v>0</v>
      </c>
    </row>
    <row r="129" spans="1:6" ht="12.75">
      <c r="A129" s="267"/>
      <c r="B129" s="271"/>
      <c r="C129" s="268"/>
      <c r="D129" s="381"/>
      <c r="E129" s="242"/>
      <c r="F129" s="242"/>
    </row>
    <row r="130" spans="1:6" ht="14.25">
      <c r="A130" s="267" t="s">
        <v>27</v>
      </c>
      <c r="B130" s="264" t="s">
        <v>379</v>
      </c>
      <c r="C130" s="268"/>
      <c r="D130" s="381"/>
      <c r="E130" s="242"/>
      <c r="F130" s="241">
        <f>SUM(F127:F129)</f>
        <v>0</v>
      </c>
    </row>
    <row r="131" spans="1:6" ht="12.75">
      <c r="A131" s="267"/>
      <c r="B131" s="271"/>
      <c r="C131" s="268"/>
      <c r="D131" s="381"/>
      <c r="E131" s="242"/>
      <c r="F131" s="242"/>
    </row>
    <row r="132" spans="1:6" ht="14.25">
      <c r="A132" s="259" t="s">
        <v>8</v>
      </c>
      <c r="B132" s="258" t="s">
        <v>380</v>
      </c>
      <c r="C132" s="268"/>
      <c r="D132" s="381"/>
      <c r="E132" s="242"/>
      <c r="F132" s="242"/>
    </row>
    <row r="133" spans="1:6" ht="14.25">
      <c r="A133" s="259"/>
      <c r="B133" s="258"/>
      <c r="C133" s="268"/>
      <c r="D133" s="381"/>
      <c r="E133" s="242"/>
      <c r="F133" s="242"/>
    </row>
    <row r="134" spans="1:6" ht="14.25">
      <c r="A134" s="273" t="s">
        <v>25</v>
      </c>
      <c r="B134" s="264" t="s">
        <v>381</v>
      </c>
      <c r="C134" s="268"/>
      <c r="D134" s="381"/>
      <c r="E134" s="242"/>
      <c r="F134" s="242"/>
    </row>
    <row r="135" spans="1:6" ht="11.25" customHeight="1">
      <c r="A135" s="259"/>
      <c r="B135" s="258"/>
      <c r="C135" s="268"/>
      <c r="D135" s="381"/>
      <c r="E135" s="242"/>
      <c r="F135" s="242"/>
    </row>
    <row r="136" spans="1:6" ht="25.5">
      <c r="A136" s="267" t="s">
        <v>382</v>
      </c>
      <c r="B136" s="260" t="s">
        <v>383</v>
      </c>
      <c r="C136" s="268"/>
      <c r="D136" s="381"/>
      <c r="E136" s="242"/>
      <c r="F136" s="242"/>
    </row>
    <row r="137" spans="1:6" ht="12.75">
      <c r="A137" s="259"/>
      <c r="B137" s="260" t="s">
        <v>14</v>
      </c>
      <c r="C137" s="268">
        <v>1539</v>
      </c>
      <c r="D137" s="381"/>
      <c r="E137" s="242"/>
      <c r="F137" s="242">
        <f>C137*D137</f>
        <v>0</v>
      </c>
    </row>
    <row r="138" spans="1:6" ht="13.5" customHeight="1">
      <c r="A138" s="259"/>
      <c r="B138" s="258"/>
      <c r="C138" s="268"/>
      <c r="D138" s="381"/>
      <c r="E138" s="242"/>
      <c r="F138" s="242"/>
    </row>
    <row r="139" spans="1:6" ht="14.25">
      <c r="A139" s="273" t="s">
        <v>25</v>
      </c>
      <c r="B139" s="264" t="s">
        <v>384</v>
      </c>
      <c r="C139" s="268"/>
      <c r="D139" s="381"/>
      <c r="E139" s="242"/>
      <c r="F139" s="241">
        <f>SUM(F137:F138)</f>
        <v>0</v>
      </c>
    </row>
    <row r="140" spans="1:6" ht="14.25">
      <c r="A140" s="259"/>
      <c r="B140" s="258"/>
      <c r="C140" s="268"/>
      <c r="D140" s="381"/>
      <c r="E140" s="242"/>
      <c r="F140" s="242"/>
    </row>
    <row r="141" spans="1:6" ht="14.25">
      <c r="A141" s="259" t="s">
        <v>8</v>
      </c>
      <c r="B141" s="258" t="s">
        <v>385</v>
      </c>
      <c r="C141" s="268"/>
      <c r="D141" s="381"/>
      <c r="E141" s="242"/>
      <c r="F141" s="241">
        <f>F139</f>
        <v>0</v>
      </c>
    </row>
    <row r="142" spans="1:6" ht="12.75">
      <c r="A142" s="267"/>
      <c r="B142" s="271"/>
      <c r="C142" s="269"/>
      <c r="D142" s="381"/>
      <c r="E142" s="242"/>
      <c r="F142" s="263"/>
    </row>
    <row r="143" spans="1:6" ht="14.25">
      <c r="A143" s="273" t="s">
        <v>386</v>
      </c>
      <c r="B143" s="258" t="s">
        <v>387</v>
      </c>
      <c r="C143" s="268"/>
      <c r="D143" s="381"/>
      <c r="E143" s="242"/>
      <c r="F143" s="242"/>
    </row>
    <row r="144" spans="1:6" ht="10.5" customHeight="1">
      <c r="A144" s="259"/>
      <c r="B144" s="258"/>
      <c r="C144" s="268"/>
      <c r="D144" s="381"/>
      <c r="E144" s="242"/>
      <c r="F144" s="242"/>
    </row>
    <row r="145" spans="1:6" ht="38.25">
      <c r="A145" s="259" t="s">
        <v>388</v>
      </c>
      <c r="B145" s="260" t="s">
        <v>389</v>
      </c>
      <c r="C145" s="268"/>
      <c r="D145" s="381"/>
      <c r="E145" s="242"/>
      <c r="F145" s="242"/>
    </row>
    <row r="146" spans="1:6" ht="14.25">
      <c r="A146" s="259"/>
      <c r="B146" s="265" t="s">
        <v>1</v>
      </c>
      <c r="C146" s="268">
        <v>906</v>
      </c>
      <c r="D146" s="381"/>
      <c r="E146" s="242"/>
      <c r="F146" s="242">
        <f>C146*D146</f>
        <v>0</v>
      </c>
    </row>
    <row r="147" spans="1:6" ht="12.75">
      <c r="A147" s="259"/>
      <c r="B147" s="265"/>
      <c r="C147" s="268"/>
      <c r="D147" s="381"/>
      <c r="E147" s="242"/>
      <c r="F147" s="242"/>
    </row>
    <row r="148" spans="1:6" ht="38.25">
      <c r="A148" s="267" t="s">
        <v>390</v>
      </c>
      <c r="B148" s="260" t="s">
        <v>391</v>
      </c>
      <c r="C148" s="268"/>
      <c r="D148" s="381"/>
      <c r="E148" s="242"/>
      <c r="F148" s="242"/>
    </row>
    <row r="149" spans="1:6" ht="14.25">
      <c r="A149" s="259"/>
      <c r="B149" s="265" t="s">
        <v>1</v>
      </c>
      <c r="C149" s="268">
        <v>957</v>
      </c>
      <c r="D149" s="381"/>
      <c r="E149" s="242"/>
      <c r="F149" s="242">
        <f>C149*D149</f>
        <v>0</v>
      </c>
    </row>
    <row r="150" spans="1:6" ht="12.75">
      <c r="A150" s="259"/>
      <c r="B150" s="265"/>
      <c r="C150" s="268"/>
      <c r="D150" s="381"/>
      <c r="E150" s="242"/>
      <c r="F150" s="242"/>
    </row>
    <row r="151" spans="1:6" ht="38.25">
      <c r="A151" s="259" t="s">
        <v>392</v>
      </c>
      <c r="B151" s="260" t="s">
        <v>393</v>
      </c>
      <c r="C151" s="268"/>
      <c r="D151" s="381"/>
      <c r="E151" s="242"/>
      <c r="F151" s="242"/>
    </row>
    <row r="152" spans="1:6" ht="14.25">
      <c r="A152" s="259"/>
      <c r="B152" s="265" t="s">
        <v>1</v>
      </c>
      <c r="C152" s="268">
        <v>55</v>
      </c>
      <c r="D152" s="381"/>
      <c r="E152" s="242"/>
      <c r="F152" s="242">
        <f>C152*D152</f>
        <v>0</v>
      </c>
    </row>
    <row r="153" spans="1:6" ht="12.75">
      <c r="A153" s="259"/>
      <c r="B153" s="265"/>
      <c r="C153" s="268"/>
      <c r="D153" s="381"/>
      <c r="E153" s="242"/>
      <c r="F153" s="242"/>
    </row>
    <row r="154" spans="1:6" ht="14.25">
      <c r="A154" s="273" t="s">
        <v>386</v>
      </c>
      <c r="B154" s="258" t="s">
        <v>394</v>
      </c>
      <c r="C154" s="268"/>
      <c r="D154" s="381"/>
      <c r="E154" s="242"/>
      <c r="F154" s="241">
        <f>SUM(F146:F153)</f>
        <v>0</v>
      </c>
    </row>
    <row r="155" spans="1:6" ht="11.25" customHeight="1">
      <c r="A155" s="273"/>
      <c r="B155" s="258"/>
      <c r="C155" s="268"/>
      <c r="D155" s="381"/>
      <c r="E155" s="242"/>
      <c r="F155" s="263"/>
    </row>
    <row r="156" spans="1:6" ht="14.25">
      <c r="A156" s="272" t="s">
        <v>395</v>
      </c>
      <c r="B156" s="264" t="s">
        <v>396</v>
      </c>
      <c r="C156" s="268"/>
      <c r="D156" s="381"/>
      <c r="E156" s="242"/>
      <c r="F156" s="242"/>
    </row>
    <row r="157" spans="1:6" ht="12.75" customHeight="1">
      <c r="A157" s="259"/>
      <c r="B157" s="258"/>
      <c r="C157" s="268"/>
      <c r="D157" s="381"/>
      <c r="E157" s="242"/>
      <c r="F157" s="242"/>
    </row>
    <row r="158" spans="1:6" ht="25.5">
      <c r="A158" s="267" t="s">
        <v>397</v>
      </c>
      <c r="B158" s="265" t="s">
        <v>398</v>
      </c>
      <c r="C158" s="268"/>
      <c r="D158" s="381"/>
      <c r="E158" s="242"/>
      <c r="F158" s="242"/>
    </row>
    <row r="159" spans="1:6" ht="12.75">
      <c r="A159" s="259"/>
      <c r="B159" s="260" t="s">
        <v>15</v>
      </c>
      <c r="C159" s="268">
        <v>48</v>
      </c>
      <c r="D159" s="381"/>
      <c r="E159" s="242"/>
      <c r="F159" s="242">
        <f>C159*D159</f>
        <v>0</v>
      </c>
    </row>
    <row r="160" spans="1:6" ht="9" customHeight="1">
      <c r="A160" s="259"/>
      <c r="B160" s="258"/>
      <c r="C160" s="268"/>
      <c r="D160" s="381"/>
      <c r="E160" s="242"/>
      <c r="F160" s="242"/>
    </row>
    <row r="161" spans="1:6" ht="14.25">
      <c r="A161" s="272" t="s">
        <v>395</v>
      </c>
      <c r="B161" s="264" t="s">
        <v>399</v>
      </c>
      <c r="C161" s="268"/>
      <c r="D161" s="381"/>
      <c r="E161" s="242"/>
      <c r="F161" s="241">
        <f>SUM(F157:F160)</f>
        <v>0</v>
      </c>
    </row>
    <row r="162" spans="1:6" ht="12" customHeight="1">
      <c r="A162" s="272"/>
      <c r="B162" s="264"/>
      <c r="C162" s="268"/>
      <c r="D162" s="381"/>
      <c r="E162" s="242"/>
      <c r="F162" s="241"/>
    </row>
    <row r="163" spans="1:6" ht="11.25" customHeight="1">
      <c r="A163" s="259"/>
      <c r="B163" s="258"/>
      <c r="C163" s="268"/>
      <c r="D163" s="381"/>
      <c r="E163" s="242"/>
      <c r="F163" s="242"/>
    </row>
    <row r="164" spans="1:6" ht="14.25">
      <c r="A164" s="259" t="s">
        <v>400</v>
      </c>
      <c r="B164" s="258" t="s">
        <v>157</v>
      </c>
      <c r="C164" s="242"/>
      <c r="D164" s="381"/>
      <c r="E164" s="242"/>
      <c r="F164" s="241">
        <f>F141+F154+F161+F130</f>
        <v>0</v>
      </c>
    </row>
    <row r="165" spans="1:6" ht="14.25">
      <c r="A165" s="259"/>
      <c r="B165" s="258"/>
      <c r="C165" s="242"/>
      <c r="D165" s="381"/>
      <c r="E165" s="242"/>
      <c r="F165" s="241"/>
    </row>
    <row r="166" spans="1:6" ht="14.25">
      <c r="A166" s="259"/>
      <c r="B166" s="258"/>
      <c r="C166" s="242"/>
      <c r="D166" s="381"/>
      <c r="E166" s="242"/>
      <c r="F166" s="241"/>
    </row>
    <row r="167" spans="1:49" ht="14.25">
      <c r="A167" s="274" t="s">
        <v>117</v>
      </c>
      <c r="B167" s="264" t="s">
        <v>116</v>
      </c>
      <c r="C167" s="275"/>
      <c r="D167" s="381"/>
      <c r="E167" s="242"/>
      <c r="F167" s="276"/>
      <c r="AW167" s="11"/>
    </row>
    <row r="168" spans="1:49" ht="14.25">
      <c r="A168" s="274"/>
      <c r="B168" s="264"/>
      <c r="C168" s="275"/>
      <c r="D168" s="381"/>
      <c r="E168" s="242"/>
      <c r="F168" s="276"/>
      <c r="AW168" s="11"/>
    </row>
    <row r="169" spans="1:49" ht="14.25">
      <c r="A169" s="428" t="s">
        <v>401</v>
      </c>
      <c r="B169" s="264" t="s">
        <v>402</v>
      </c>
      <c r="C169" s="275"/>
      <c r="D169" s="381"/>
      <c r="E169" s="263"/>
      <c r="F169" s="276"/>
      <c r="AW169" s="11"/>
    </row>
    <row r="170" spans="1:49" ht="14.25">
      <c r="A170" s="428"/>
      <c r="B170" s="264"/>
      <c r="C170" s="275"/>
      <c r="D170" s="381"/>
      <c r="E170" s="263"/>
      <c r="F170" s="276"/>
      <c r="AW170" s="11"/>
    </row>
    <row r="171" spans="1:49" ht="38.25">
      <c r="A171" s="277" t="s">
        <v>403</v>
      </c>
      <c r="B171" s="260" t="s">
        <v>404</v>
      </c>
      <c r="C171" s="278"/>
      <c r="D171" s="381"/>
      <c r="E171" s="263"/>
      <c r="F171" s="276"/>
      <c r="AW171" s="11"/>
    </row>
    <row r="172" spans="1:49" ht="14.25">
      <c r="A172" s="428"/>
      <c r="B172" s="265" t="s">
        <v>22</v>
      </c>
      <c r="C172" s="275">
        <v>2</v>
      </c>
      <c r="D172" s="381"/>
      <c r="E172" s="242">
        <f>C172*D172</f>
        <v>0</v>
      </c>
      <c r="F172" s="242">
        <f>C172*D172</f>
        <v>0</v>
      </c>
      <c r="AW172" s="11"/>
    </row>
    <row r="173" spans="1:49" ht="14.25">
      <c r="A173" s="428"/>
      <c r="B173" s="265"/>
      <c r="C173" s="275"/>
      <c r="D173" s="381"/>
      <c r="E173" s="242"/>
      <c r="F173" s="276"/>
      <c r="AW173" s="11"/>
    </row>
    <row r="174" spans="1:49" ht="14.25">
      <c r="A174" s="428" t="s">
        <v>401</v>
      </c>
      <c r="B174" s="264" t="s">
        <v>405</v>
      </c>
      <c r="C174" s="275"/>
      <c r="D174" s="381"/>
      <c r="E174" s="241">
        <f>SUM(E172:E173)</f>
        <v>0</v>
      </c>
      <c r="F174" s="241">
        <f>SUM(F171:F173)</f>
        <v>0</v>
      </c>
      <c r="AW174" s="11"/>
    </row>
    <row r="175" spans="1:49" ht="14.25">
      <c r="A175" s="428"/>
      <c r="B175" s="265"/>
      <c r="C175" s="275"/>
      <c r="D175" s="381"/>
      <c r="E175" s="242"/>
      <c r="F175" s="276"/>
      <c r="AW175" s="11"/>
    </row>
    <row r="176" spans="1:49" ht="14.25">
      <c r="A176" s="428"/>
      <c r="B176" s="265"/>
      <c r="C176" s="275"/>
      <c r="D176" s="381"/>
      <c r="E176" s="242"/>
      <c r="F176" s="276"/>
      <c r="AW176" s="11"/>
    </row>
    <row r="177" spans="1:49" ht="14.25">
      <c r="A177" s="274" t="s">
        <v>117</v>
      </c>
      <c r="B177" s="264" t="s">
        <v>136</v>
      </c>
      <c r="C177" s="275"/>
      <c r="D177" s="381"/>
      <c r="E177" s="241">
        <f>SUM(E174)</f>
        <v>0</v>
      </c>
      <c r="F177" s="241">
        <f>F155+F168+F174+F144</f>
        <v>0</v>
      </c>
      <c r="AW177" s="11"/>
    </row>
    <row r="178" spans="1:6" ht="14.25">
      <c r="A178" s="262"/>
      <c r="B178" s="264"/>
      <c r="C178" s="242"/>
      <c r="D178" s="381"/>
      <c r="E178" s="242"/>
      <c r="F178" s="242"/>
    </row>
    <row r="179" spans="1:6" ht="14.25">
      <c r="A179" s="262"/>
      <c r="B179" s="264"/>
      <c r="C179" s="242"/>
      <c r="D179" s="381"/>
      <c r="E179" s="242"/>
      <c r="F179" s="242"/>
    </row>
    <row r="180" spans="1:6" ht="14.25">
      <c r="A180" s="259" t="s">
        <v>468</v>
      </c>
      <c r="B180" s="258" t="s">
        <v>34</v>
      </c>
      <c r="C180" s="268"/>
      <c r="D180" s="381"/>
      <c r="E180" s="242"/>
      <c r="F180" s="242"/>
    </row>
    <row r="181" spans="1:6" ht="12.75">
      <c r="A181" s="259"/>
      <c r="B181" s="271"/>
      <c r="C181" s="268"/>
      <c r="D181" s="381"/>
      <c r="E181" s="242"/>
      <c r="F181" s="242"/>
    </row>
    <row r="182" spans="1:6" ht="14.25">
      <c r="A182" s="267" t="s">
        <v>406</v>
      </c>
      <c r="B182" s="264" t="s">
        <v>407</v>
      </c>
      <c r="C182" s="268"/>
      <c r="D182" s="381"/>
      <c r="E182" s="242"/>
      <c r="F182" s="242"/>
    </row>
    <row r="183" spans="1:6" ht="12.75">
      <c r="A183" s="267"/>
      <c r="B183" s="271"/>
      <c r="C183" s="268"/>
      <c r="D183" s="381"/>
      <c r="E183" s="242"/>
      <c r="F183" s="242"/>
    </row>
    <row r="184" spans="1:6" ht="25.5">
      <c r="A184" s="267" t="s">
        <v>93</v>
      </c>
      <c r="B184" s="260" t="s">
        <v>408</v>
      </c>
      <c r="C184" s="268">
        <v>5</v>
      </c>
      <c r="D184" s="381"/>
      <c r="E184" s="242"/>
      <c r="F184" s="242">
        <f>C184*D184</f>
        <v>0</v>
      </c>
    </row>
    <row r="185" spans="1:6" ht="12.75">
      <c r="A185" s="267"/>
      <c r="B185" s="260" t="s">
        <v>23</v>
      </c>
      <c r="C185" s="268"/>
      <c r="D185" s="381"/>
      <c r="E185" s="242"/>
      <c r="F185" s="242"/>
    </row>
    <row r="186" spans="1:6" ht="12.75">
      <c r="A186" s="267"/>
      <c r="B186" s="271"/>
      <c r="C186" s="268"/>
      <c r="D186" s="381"/>
      <c r="E186" s="242"/>
      <c r="F186" s="242"/>
    </row>
    <row r="187" spans="1:6" ht="25.5">
      <c r="A187" s="267" t="s">
        <v>94</v>
      </c>
      <c r="B187" s="260" t="s">
        <v>409</v>
      </c>
      <c r="C187" s="268"/>
      <c r="D187" s="381"/>
      <c r="E187" s="242"/>
      <c r="F187" s="242"/>
    </row>
    <row r="188" spans="1:6" ht="12.75">
      <c r="A188" s="267"/>
      <c r="B188" s="260" t="s">
        <v>23</v>
      </c>
      <c r="C188" s="268">
        <v>3</v>
      </c>
      <c r="D188" s="381"/>
      <c r="E188" s="242"/>
      <c r="F188" s="242">
        <f>C188*D188</f>
        <v>0</v>
      </c>
    </row>
    <row r="189" spans="1:6" ht="12.75">
      <c r="A189" s="267"/>
      <c r="B189" s="271"/>
      <c r="C189" s="268"/>
      <c r="D189" s="382"/>
      <c r="E189" s="242"/>
      <c r="F189" s="242"/>
    </row>
    <row r="190" spans="1:6" ht="14.25">
      <c r="A190" s="259" t="s">
        <v>468</v>
      </c>
      <c r="B190" s="258" t="s">
        <v>160</v>
      </c>
      <c r="C190" s="278"/>
      <c r="D190" s="375"/>
      <c r="E190" s="222"/>
      <c r="F190" s="241">
        <f>SUM(F182:F189)</f>
        <v>0</v>
      </c>
    </row>
    <row r="191" spans="1:6" ht="12.75">
      <c r="A191" s="277"/>
      <c r="B191" s="271"/>
      <c r="C191" s="278"/>
      <c r="D191" s="375"/>
      <c r="E191" s="222"/>
      <c r="F191" s="242"/>
    </row>
    <row r="192" spans="1:6" ht="12.75">
      <c r="A192" s="277"/>
      <c r="B192" s="271"/>
      <c r="C192" s="278"/>
      <c r="D192" s="375"/>
      <c r="E192" s="222"/>
      <c r="F192" s="242"/>
    </row>
    <row r="193" spans="1:6" ht="12.75">
      <c r="A193" s="277"/>
      <c r="B193" s="271"/>
      <c r="C193" s="278"/>
      <c r="D193" s="375"/>
      <c r="E193" s="222"/>
      <c r="F193" s="242"/>
    </row>
    <row r="194" spans="1:6" ht="12.75">
      <c r="A194" s="277"/>
      <c r="B194" s="271"/>
      <c r="C194" s="278"/>
      <c r="D194" s="375"/>
      <c r="E194" s="222"/>
      <c r="F194" s="242"/>
    </row>
    <row r="195" spans="1:6" ht="12.75">
      <c r="A195" s="277"/>
      <c r="B195" s="271"/>
      <c r="C195" s="278"/>
      <c r="D195" s="375"/>
      <c r="E195" s="222"/>
      <c r="F195" s="242"/>
    </row>
    <row r="196" spans="1:6" ht="12.75">
      <c r="A196" s="277"/>
      <c r="B196" s="271"/>
      <c r="C196" s="278"/>
      <c r="D196" s="375"/>
      <c r="E196" s="222"/>
      <c r="F196" s="242"/>
    </row>
    <row r="197" spans="1:6" ht="12.75">
      <c r="A197" s="277"/>
      <c r="B197" s="271"/>
      <c r="C197" s="278"/>
      <c r="D197" s="375"/>
      <c r="E197" s="222"/>
      <c r="F197" s="242"/>
    </row>
    <row r="198" spans="1:6" ht="12.75">
      <c r="A198" s="277"/>
      <c r="B198" s="271"/>
      <c r="C198" s="278"/>
      <c r="D198" s="375"/>
      <c r="E198" s="222"/>
      <c r="F198" s="242"/>
    </row>
    <row r="199" spans="1:6" ht="12.75">
      <c r="A199" s="277"/>
      <c r="B199" s="271"/>
      <c r="C199" s="278"/>
      <c r="D199" s="375"/>
      <c r="E199" s="222"/>
      <c r="F199" s="242"/>
    </row>
    <row r="200" spans="1:6" ht="12.75">
      <c r="A200" s="277"/>
      <c r="B200" s="271"/>
      <c r="C200" s="278"/>
      <c r="D200" s="375"/>
      <c r="E200" s="222"/>
      <c r="F200" s="242"/>
    </row>
    <row r="201" spans="1:6" ht="12.75">
      <c r="A201" s="277"/>
      <c r="B201" s="271"/>
      <c r="C201" s="278"/>
      <c r="D201" s="375"/>
      <c r="E201" s="222"/>
      <c r="F201" s="242"/>
    </row>
    <row r="202" spans="1:6" ht="12.75">
      <c r="A202" s="277"/>
      <c r="B202" s="271"/>
      <c r="C202" s="278"/>
      <c r="D202" s="375"/>
      <c r="E202" s="222"/>
      <c r="F202" s="242"/>
    </row>
    <row r="203" spans="1:6" ht="12.75">
      <c r="A203" s="277"/>
      <c r="B203" s="271"/>
      <c r="C203" s="278"/>
      <c r="D203" s="375"/>
      <c r="E203" s="222"/>
      <c r="F203" s="242"/>
    </row>
    <row r="204" spans="1:6" ht="12.75">
      <c r="A204" s="277"/>
      <c r="B204" s="271"/>
      <c r="C204" s="278"/>
      <c r="D204" s="375"/>
      <c r="E204" s="222"/>
      <c r="F204" s="242"/>
    </row>
    <row r="205" spans="1:6" ht="12.75">
      <c r="A205" s="277"/>
      <c r="B205" s="271"/>
      <c r="C205" s="278"/>
      <c r="D205" s="375"/>
      <c r="E205" s="222"/>
      <c r="F205" s="242"/>
    </row>
    <row r="206" spans="1:6" ht="12.75">
      <c r="A206" s="277"/>
      <c r="B206" s="271"/>
      <c r="C206" s="278"/>
      <c r="D206" s="375"/>
      <c r="E206" s="222"/>
      <c r="F206" s="242"/>
    </row>
    <row r="207" spans="1:6" ht="12.75">
      <c r="A207" s="277"/>
      <c r="B207" s="271"/>
      <c r="C207" s="278"/>
      <c r="D207" s="375"/>
      <c r="E207" s="222"/>
      <c r="F207" s="242"/>
    </row>
    <row r="208" spans="1:6" ht="12.75">
      <c r="A208" s="277"/>
      <c r="B208" s="271"/>
      <c r="C208" s="278"/>
      <c r="D208" s="375"/>
      <c r="E208" s="222"/>
      <c r="F208" s="242"/>
    </row>
    <row r="209" spans="1:6" ht="12.75">
      <c r="A209" s="277"/>
      <c r="B209" s="271"/>
      <c r="C209" s="278"/>
      <c r="D209" s="375"/>
      <c r="E209" s="222"/>
      <c r="F209" s="242"/>
    </row>
    <row r="210" spans="1:6" ht="12.75">
      <c r="A210" s="277"/>
      <c r="B210" s="271"/>
      <c r="C210" s="278"/>
      <c r="D210" s="375"/>
      <c r="E210" s="222"/>
      <c r="F210" s="242"/>
    </row>
    <row r="211" spans="1:6" ht="12.75">
      <c r="A211" s="277"/>
      <c r="B211" s="271"/>
      <c r="C211" s="278"/>
      <c r="D211" s="375"/>
      <c r="E211" s="222"/>
      <c r="F211" s="242"/>
    </row>
    <row r="212" spans="1:6" ht="12.75">
      <c r="A212" s="277"/>
      <c r="B212" s="271"/>
      <c r="C212" s="278"/>
      <c r="D212" s="375"/>
      <c r="E212" s="222"/>
      <c r="F212" s="242"/>
    </row>
    <row r="213" spans="1:6" ht="12.75">
      <c r="A213" s="277"/>
      <c r="B213" s="271"/>
      <c r="C213" s="278"/>
      <c r="D213" s="375"/>
      <c r="E213" s="222"/>
      <c r="F213" s="242"/>
    </row>
    <row r="214" spans="1:6" ht="12.75">
      <c r="A214" s="277"/>
      <c r="B214" s="271"/>
      <c r="C214" s="278"/>
      <c r="D214" s="375"/>
      <c r="E214" s="222"/>
      <c r="F214" s="242"/>
    </row>
    <row r="215" spans="1:6" ht="12.75">
      <c r="A215" s="277"/>
      <c r="B215" s="271"/>
      <c r="C215" s="278"/>
      <c r="D215" s="375"/>
      <c r="E215" s="222"/>
      <c r="F215" s="242"/>
    </row>
    <row r="216" spans="1:6" ht="12.75">
      <c r="A216" s="277"/>
      <c r="B216" s="271"/>
      <c r="C216" s="278"/>
      <c r="D216" s="375"/>
      <c r="E216" s="222"/>
      <c r="F216" s="242"/>
    </row>
    <row r="217" spans="1:6" ht="12.75">
      <c r="A217" s="277"/>
      <c r="B217" s="271"/>
      <c r="C217" s="278"/>
      <c r="D217" s="375"/>
      <c r="E217" s="222"/>
      <c r="F217" s="242"/>
    </row>
    <row r="218" spans="1:6" ht="12.75">
      <c r="A218" s="277"/>
      <c r="B218" s="271"/>
      <c r="C218" s="278"/>
      <c r="D218" s="375"/>
      <c r="E218" s="222"/>
      <c r="F218" s="242"/>
    </row>
    <row r="219" spans="1:6" ht="12.75">
      <c r="A219" s="277"/>
      <c r="B219" s="271"/>
      <c r="C219" s="278"/>
      <c r="D219" s="375"/>
      <c r="E219" s="222"/>
      <c r="F219" s="242"/>
    </row>
    <row r="220" spans="1:6" ht="12.75">
      <c r="A220" s="277"/>
      <c r="B220" s="271"/>
      <c r="C220" s="278"/>
      <c r="D220" s="375"/>
      <c r="E220" s="222"/>
      <c r="F220" s="242"/>
    </row>
    <row r="221" spans="1:6" ht="12.75">
      <c r="A221" s="277"/>
      <c r="B221" s="271"/>
      <c r="C221" s="278"/>
      <c r="D221" s="375"/>
      <c r="E221" s="222"/>
      <c r="F221" s="242"/>
    </row>
    <row r="222" spans="1:6" ht="12.75">
      <c r="A222" s="277"/>
      <c r="B222" s="271"/>
      <c r="C222" s="278"/>
      <c r="D222" s="375"/>
      <c r="E222" s="222"/>
      <c r="F222" s="242"/>
    </row>
    <row r="223" spans="1:6" ht="12.75">
      <c r="A223" s="277"/>
      <c r="B223" s="271"/>
      <c r="C223" s="278"/>
      <c r="D223" s="375"/>
      <c r="E223" s="222"/>
      <c r="F223" s="242"/>
    </row>
    <row r="224" spans="1:6" ht="12.75">
      <c r="A224" s="277"/>
      <c r="B224" s="271"/>
      <c r="C224" s="278"/>
      <c r="D224" s="375"/>
      <c r="E224" s="222"/>
      <c r="F224" s="242"/>
    </row>
    <row r="225" spans="1:6" ht="12.75">
      <c r="A225" s="277"/>
      <c r="B225" s="271"/>
      <c r="C225" s="278"/>
      <c r="D225" s="375"/>
      <c r="E225" s="222"/>
      <c r="F225" s="242"/>
    </row>
    <row r="226" spans="1:6" ht="12.75">
      <c r="A226" s="277"/>
      <c r="B226" s="271"/>
      <c r="C226" s="278"/>
      <c r="D226" s="375"/>
      <c r="E226" s="222"/>
      <c r="F226" s="242"/>
    </row>
    <row r="227" spans="1:6" ht="12.75">
      <c r="A227" s="277"/>
      <c r="B227" s="271"/>
      <c r="C227" s="278"/>
      <c r="D227" s="375"/>
      <c r="E227" s="222"/>
      <c r="F227" s="242"/>
    </row>
    <row r="228" spans="1:6" ht="12.75">
      <c r="A228" s="277"/>
      <c r="B228" s="271"/>
      <c r="C228" s="278"/>
      <c r="D228" s="375"/>
      <c r="E228" s="222"/>
      <c r="F228" s="221"/>
    </row>
    <row r="229" spans="1:6" ht="12.75">
      <c r="A229" s="277"/>
      <c r="B229" s="271"/>
      <c r="C229" s="278"/>
      <c r="D229" s="375"/>
      <c r="E229" s="222"/>
      <c r="F229" s="221"/>
    </row>
    <row r="230" spans="1:6" ht="12.75">
      <c r="A230" s="277"/>
      <c r="B230" s="271"/>
      <c r="C230" s="278"/>
      <c r="D230" s="375"/>
      <c r="E230" s="222"/>
      <c r="F230" s="221"/>
    </row>
    <row r="231" spans="1:6" ht="12.75">
      <c r="A231" s="277"/>
      <c r="B231" s="271"/>
      <c r="C231" s="278"/>
      <c r="D231" s="375"/>
      <c r="E231" s="222"/>
      <c r="F231" s="221"/>
    </row>
    <row r="232" spans="1:6" ht="12.75">
      <c r="A232" s="279"/>
      <c r="B232" s="261"/>
      <c r="C232" s="275"/>
      <c r="D232" s="375"/>
      <c r="E232" s="222"/>
      <c r="F232" s="221"/>
    </row>
    <row r="233" spans="1:6" ht="12.75">
      <c r="A233" s="279"/>
      <c r="B233" s="261"/>
      <c r="C233" s="275"/>
      <c r="D233" s="375"/>
      <c r="E233" s="222"/>
      <c r="F233" s="221"/>
    </row>
    <row r="234" spans="1:6" ht="12.75">
      <c r="A234" s="280"/>
      <c r="B234" s="261"/>
      <c r="C234" s="275"/>
      <c r="D234" s="375"/>
      <c r="E234" s="222"/>
      <c r="F234" s="221"/>
    </row>
    <row r="235" spans="1:6" ht="12.75">
      <c r="A235" s="280"/>
      <c r="B235" s="261"/>
      <c r="C235" s="275"/>
      <c r="D235" s="375"/>
      <c r="E235" s="222"/>
      <c r="F235" s="221"/>
    </row>
    <row r="236" spans="1:6" ht="12.75">
      <c r="A236" s="279"/>
      <c r="B236" s="261"/>
      <c r="C236" s="275"/>
      <c r="D236" s="375"/>
      <c r="E236" s="222"/>
      <c r="F236" s="221"/>
    </row>
    <row r="237" spans="1:6" ht="12.75">
      <c r="A237" s="280"/>
      <c r="B237" s="261"/>
      <c r="C237" s="275"/>
      <c r="D237" s="375"/>
      <c r="E237" s="222"/>
      <c r="F237" s="221"/>
    </row>
    <row r="238" spans="1:6" ht="12.75">
      <c r="A238" s="279"/>
      <c r="B238" s="261"/>
      <c r="C238" s="275"/>
      <c r="D238" s="375"/>
      <c r="E238" s="222"/>
      <c r="F238" s="221"/>
    </row>
    <row r="239" spans="1:6" ht="12.75">
      <c r="A239" s="279"/>
      <c r="B239" s="261"/>
      <c r="C239" s="275"/>
      <c r="D239" s="375"/>
      <c r="E239" s="222"/>
      <c r="F239" s="221"/>
    </row>
    <row r="240" spans="1:6" ht="12.75">
      <c r="A240" s="280"/>
      <c r="B240" s="261"/>
      <c r="C240" s="275"/>
      <c r="D240" s="375"/>
      <c r="E240" s="222"/>
      <c r="F240" s="221"/>
    </row>
    <row r="241" spans="1:6" ht="12.75">
      <c r="A241" s="280"/>
      <c r="B241" s="261"/>
      <c r="C241" s="275"/>
      <c r="D241" s="375"/>
      <c r="E241" s="222"/>
      <c r="F241" s="221"/>
    </row>
    <row r="242" spans="1:6" ht="12.75">
      <c r="A242" s="280"/>
      <c r="B242" s="261"/>
      <c r="C242" s="275"/>
      <c r="D242" s="375"/>
      <c r="E242" s="222"/>
      <c r="F242" s="221"/>
    </row>
    <row r="243" spans="1:6" ht="12.75">
      <c r="A243" s="280"/>
      <c r="B243" s="261"/>
      <c r="C243" s="275"/>
      <c r="D243" s="375"/>
      <c r="E243" s="222"/>
      <c r="F243" s="221"/>
    </row>
    <row r="244" spans="1:6" ht="12.75">
      <c r="A244" s="279"/>
      <c r="B244" s="261"/>
      <c r="C244" s="275"/>
      <c r="D244" s="375"/>
      <c r="E244" s="222"/>
      <c r="F244" s="221"/>
    </row>
    <row r="245" spans="1:6" ht="12.75">
      <c r="A245" s="280"/>
      <c r="B245" s="281"/>
      <c r="C245" s="275"/>
      <c r="D245" s="375"/>
      <c r="E245" s="222"/>
      <c r="F245" s="230"/>
    </row>
    <row r="246" spans="1:6" ht="12.75">
      <c r="A246" s="280"/>
      <c r="B246" s="281"/>
      <c r="C246" s="275"/>
      <c r="D246" s="375"/>
      <c r="E246" s="222"/>
      <c r="F246" s="230"/>
    </row>
    <row r="247" spans="1:6" ht="12.75">
      <c r="A247" s="280"/>
      <c r="B247" s="281"/>
      <c r="C247" s="275"/>
      <c r="D247" s="375"/>
      <c r="E247" s="222"/>
      <c r="F247" s="230"/>
    </row>
    <row r="248" spans="1:6" ht="12.75">
      <c r="A248" s="280"/>
      <c r="B248" s="281"/>
      <c r="C248" s="275"/>
      <c r="D248" s="375"/>
      <c r="E248" s="222"/>
      <c r="F248" s="230"/>
    </row>
    <row r="249" spans="1:6" ht="12.75">
      <c r="A249" s="280"/>
      <c r="B249" s="281"/>
      <c r="C249" s="275"/>
      <c r="D249" s="375"/>
      <c r="E249" s="222"/>
      <c r="F249" s="230"/>
    </row>
    <row r="250" spans="1:6" ht="12.75">
      <c r="A250" s="280"/>
      <c r="B250" s="281"/>
      <c r="C250" s="275"/>
      <c r="D250" s="375"/>
      <c r="E250" s="282"/>
      <c r="F250" s="230"/>
    </row>
    <row r="251" spans="1:6" ht="12.75">
      <c r="A251" s="280"/>
      <c r="B251" s="281"/>
      <c r="C251" s="275"/>
      <c r="D251" s="375"/>
      <c r="E251" s="282"/>
      <c r="F251" s="230"/>
    </row>
    <row r="252" spans="1:6" ht="12.75">
      <c r="A252" s="280"/>
      <c r="B252" s="281"/>
      <c r="C252" s="275"/>
      <c r="D252" s="375"/>
      <c r="E252" s="282"/>
      <c r="F252" s="230"/>
    </row>
    <row r="253" spans="1:6" ht="12.75">
      <c r="A253" s="280"/>
      <c r="B253" s="281"/>
      <c r="C253" s="275"/>
      <c r="D253" s="375"/>
      <c r="E253" s="282"/>
      <c r="F253" s="230"/>
    </row>
    <row r="254" spans="1:6" ht="12.75">
      <c r="A254" s="280"/>
      <c r="B254" s="281"/>
      <c r="C254" s="275"/>
      <c r="D254" s="375"/>
      <c r="E254" s="282"/>
      <c r="F254" s="230"/>
    </row>
    <row r="255" spans="1:49" s="13" customFormat="1" ht="12.75">
      <c r="A255" s="251"/>
      <c r="B255" s="251"/>
      <c r="C255" s="250"/>
      <c r="D255" s="381"/>
      <c r="E255" s="283"/>
      <c r="F255" s="250"/>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row>
    <row r="256" spans="1:6" ht="12.75">
      <c r="A256" s="256"/>
      <c r="B256" s="256"/>
      <c r="C256" s="255"/>
      <c r="D256" s="383"/>
      <c r="E256" s="284"/>
      <c r="F256" s="255"/>
    </row>
    <row r="257" spans="1:6" ht="12.75">
      <c r="A257" s="285"/>
      <c r="B257" s="281"/>
      <c r="C257" s="286"/>
      <c r="D257" s="377"/>
      <c r="E257" s="229"/>
      <c r="F257" s="230"/>
    </row>
    <row r="258" spans="1:6" ht="12.75">
      <c r="A258" s="280"/>
      <c r="B258" s="261"/>
      <c r="C258" s="275"/>
      <c r="D258" s="375"/>
      <c r="E258" s="282"/>
      <c r="F258" s="221"/>
    </row>
    <row r="259" spans="1:6" ht="12.75">
      <c r="A259" s="279"/>
      <c r="B259" s="261"/>
      <c r="C259" s="275"/>
      <c r="D259" s="375"/>
      <c r="E259" s="282"/>
      <c r="F259" s="221"/>
    </row>
    <row r="260" spans="1:6" ht="12.75">
      <c r="A260" s="280"/>
      <c r="B260" s="261"/>
      <c r="C260" s="275"/>
      <c r="D260" s="375"/>
      <c r="E260" s="282"/>
      <c r="F260" s="221"/>
    </row>
    <row r="261" spans="1:6" ht="12.75">
      <c r="A261" s="280"/>
      <c r="B261" s="261"/>
      <c r="C261" s="275"/>
      <c r="D261" s="375"/>
      <c r="E261" s="282"/>
      <c r="F261" s="221"/>
    </row>
    <row r="262" spans="1:6" ht="12.75">
      <c r="A262" s="279"/>
      <c r="B262" s="261"/>
      <c r="C262" s="275"/>
      <c r="D262" s="375"/>
      <c r="E262" s="282"/>
      <c r="F262" s="221"/>
    </row>
    <row r="263" spans="1:6" ht="12.75">
      <c r="A263" s="280"/>
      <c r="B263" s="261"/>
      <c r="C263" s="275"/>
      <c r="D263" s="375"/>
      <c r="E263" s="282"/>
      <c r="F263" s="221"/>
    </row>
    <row r="264" spans="1:6" ht="12.75">
      <c r="A264" s="280"/>
      <c r="B264" s="261"/>
      <c r="C264" s="275"/>
      <c r="D264" s="375"/>
      <c r="E264" s="282"/>
      <c r="F264" s="221"/>
    </row>
    <row r="265" spans="1:6" ht="12.75">
      <c r="A265" s="279"/>
      <c r="B265" s="261"/>
      <c r="C265" s="275"/>
      <c r="D265" s="375"/>
      <c r="E265" s="282"/>
      <c r="F265" s="221"/>
    </row>
    <row r="266" spans="1:6" ht="12.75">
      <c r="A266" s="280"/>
      <c r="B266" s="261"/>
      <c r="C266" s="275"/>
      <c r="D266" s="375"/>
      <c r="E266" s="282"/>
      <c r="F266" s="221"/>
    </row>
    <row r="267" spans="1:6" ht="12.75">
      <c r="A267" s="280"/>
      <c r="B267" s="261"/>
      <c r="C267" s="275"/>
      <c r="D267" s="375"/>
      <c r="E267" s="282"/>
      <c r="F267" s="221"/>
    </row>
    <row r="268" spans="1:6" ht="12.75">
      <c r="A268" s="279"/>
      <c r="B268" s="261"/>
      <c r="C268" s="275"/>
      <c r="D268" s="375"/>
      <c r="E268" s="282"/>
      <c r="F268" s="221"/>
    </row>
    <row r="269" spans="1:6" ht="12.75">
      <c r="A269" s="280"/>
      <c r="B269" s="261"/>
      <c r="C269" s="275"/>
      <c r="D269" s="375"/>
      <c r="E269" s="282"/>
      <c r="F269" s="221"/>
    </row>
    <row r="270" spans="1:6" ht="12.75">
      <c r="A270" s="280"/>
      <c r="B270" s="261"/>
      <c r="C270" s="275"/>
      <c r="D270" s="375"/>
      <c r="E270" s="282"/>
      <c r="F270" s="221"/>
    </row>
    <row r="271" spans="1:6" ht="12.75">
      <c r="A271" s="279"/>
      <c r="B271" s="261"/>
      <c r="C271" s="275"/>
      <c r="D271" s="375"/>
      <c r="E271" s="282"/>
      <c r="F271" s="221"/>
    </row>
    <row r="272" spans="1:6" ht="12.75">
      <c r="A272" s="280"/>
      <c r="B272" s="261"/>
      <c r="C272" s="275"/>
      <c r="D272" s="375"/>
      <c r="E272" s="282"/>
      <c r="F272" s="221"/>
    </row>
    <row r="273" spans="1:6" ht="12.75">
      <c r="A273" s="280"/>
      <c r="B273" s="261"/>
      <c r="C273" s="275"/>
      <c r="D273" s="375"/>
      <c r="E273" s="282"/>
      <c r="F273" s="221"/>
    </row>
    <row r="274" spans="1:6" ht="12.75">
      <c r="A274" s="279"/>
      <c r="B274" s="261"/>
      <c r="C274" s="275"/>
      <c r="D274" s="375"/>
      <c r="E274" s="282"/>
      <c r="F274" s="221"/>
    </row>
    <row r="275" spans="1:6" ht="12.75">
      <c r="A275" s="280"/>
      <c r="B275" s="261"/>
      <c r="C275" s="275"/>
      <c r="D275" s="375"/>
      <c r="E275" s="282"/>
      <c r="F275" s="221"/>
    </row>
    <row r="276" spans="1:6" ht="12.75">
      <c r="A276" s="280"/>
      <c r="B276" s="261"/>
      <c r="C276" s="275"/>
      <c r="D276" s="375"/>
      <c r="E276" s="282"/>
      <c r="F276" s="221"/>
    </row>
    <row r="277" spans="1:6" ht="12.75">
      <c r="A277" s="279"/>
      <c r="B277" s="261"/>
      <c r="C277" s="275"/>
      <c r="D277" s="375"/>
      <c r="E277" s="282"/>
      <c r="F277" s="221"/>
    </row>
    <row r="278" spans="1:6" ht="12.75">
      <c r="A278" s="280"/>
      <c r="B278" s="261"/>
      <c r="C278" s="275"/>
      <c r="D278" s="375"/>
      <c r="E278" s="282"/>
      <c r="F278" s="221"/>
    </row>
    <row r="279" spans="1:6" ht="12.75">
      <c r="A279" s="280"/>
      <c r="B279" s="261"/>
      <c r="C279" s="275"/>
      <c r="D279" s="375"/>
      <c r="E279" s="282"/>
      <c r="F279" s="221"/>
    </row>
    <row r="280" spans="1:6" ht="12.75">
      <c r="A280" s="279"/>
      <c r="B280" s="261"/>
      <c r="C280" s="275"/>
      <c r="D280" s="375"/>
      <c r="E280" s="282"/>
      <c r="F280" s="221"/>
    </row>
    <row r="281" spans="1:6" ht="12.75">
      <c r="A281" s="280"/>
      <c r="B281" s="261"/>
      <c r="C281" s="275"/>
      <c r="D281" s="375"/>
      <c r="E281" s="282"/>
      <c r="F281" s="221"/>
    </row>
    <row r="282" spans="1:6" ht="12.75">
      <c r="A282" s="280"/>
      <c r="B282" s="261"/>
      <c r="C282" s="275"/>
      <c r="D282" s="375"/>
      <c r="E282" s="282"/>
      <c r="F282" s="221"/>
    </row>
    <row r="283" spans="1:6" ht="12.75">
      <c r="A283" s="280"/>
      <c r="B283" s="261"/>
      <c r="C283" s="275"/>
      <c r="D283" s="375"/>
      <c r="E283" s="282"/>
      <c r="F283" s="221"/>
    </row>
    <row r="284" spans="1:6" ht="12.75">
      <c r="A284" s="280"/>
      <c r="B284" s="261"/>
      <c r="C284" s="275"/>
      <c r="D284" s="375"/>
      <c r="E284" s="282"/>
      <c r="F284" s="221"/>
    </row>
    <row r="285" spans="1:6" ht="12.75">
      <c r="A285" s="280"/>
      <c r="B285" s="261"/>
      <c r="C285" s="275"/>
      <c r="D285" s="375"/>
      <c r="E285" s="282"/>
      <c r="F285" s="221"/>
    </row>
    <row r="286" spans="1:6" ht="12.75">
      <c r="A286" s="279"/>
      <c r="B286" s="261"/>
      <c r="C286" s="275"/>
      <c r="D286" s="375"/>
      <c r="E286" s="282"/>
      <c r="F286" s="221"/>
    </row>
    <row r="287" spans="1:6" ht="12.75">
      <c r="A287" s="280"/>
      <c r="B287" s="261"/>
      <c r="C287" s="275"/>
      <c r="D287" s="375"/>
      <c r="E287" s="282"/>
      <c r="F287" s="221"/>
    </row>
    <row r="288" spans="1:6" ht="12.75">
      <c r="A288" s="280"/>
      <c r="B288" s="261"/>
      <c r="C288" s="275"/>
      <c r="D288" s="375"/>
      <c r="E288" s="282"/>
      <c r="F288" s="221"/>
    </row>
    <row r="289" spans="1:6" ht="12.75">
      <c r="A289" s="279"/>
      <c r="B289" s="261"/>
      <c r="C289" s="275"/>
      <c r="D289" s="375"/>
      <c r="E289" s="282"/>
      <c r="F289" s="221"/>
    </row>
    <row r="290" spans="1:6" ht="12.75">
      <c r="A290" s="280"/>
      <c r="B290" s="261"/>
      <c r="C290" s="275"/>
      <c r="D290" s="375"/>
      <c r="E290" s="282"/>
      <c r="F290" s="221"/>
    </row>
    <row r="291" spans="1:6" ht="12.75">
      <c r="A291" s="280"/>
      <c r="B291" s="261"/>
      <c r="C291" s="275"/>
      <c r="D291" s="375"/>
      <c r="E291" s="282"/>
      <c r="F291" s="221"/>
    </row>
    <row r="292" spans="1:6" ht="12.75">
      <c r="A292" s="279"/>
      <c r="B292" s="261"/>
      <c r="C292" s="275"/>
      <c r="D292" s="375"/>
      <c r="E292" s="282"/>
      <c r="F292" s="221"/>
    </row>
    <row r="293" spans="1:6" ht="12.75">
      <c r="A293" s="280"/>
      <c r="B293" s="261"/>
      <c r="C293" s="275"/>
      <c r="D293" s="375"/>
      <c r="E293" s="282"/>
      <c r="F293" s="221"/>
    </row>
    <row r="294" spans="1:6" ht="12.75">
      <c r="A294" s="280"/>
      <c r="B294" s="261"/>
      <c r="C294" s="275"/>
      <c r="D294" s="375"/>
      <c r="E294" s="282"/>
      <c r="F294" s="221"/>
    </row>
    <row r="295" spans="1:6" ht="12.75">
      <c r="A295" s="279"/>
      <c r="B295" s="261"/>
      <c r="C295" s="275"/>
      <c r="D295" s="375"/>
      <c r="E295" s="282"/>
      <c r="F295" s="221"/>
    </row>
    <row r="296" spans="1:6" ht="12.75">
      <c r="A296" s="280"/>
      <c r="B296" s="261"/>
      <c r="C296" s="275"/>
      <c r="D296" s="375"/>
      <c r="E296" s="282"/>
      <c r="F296" s="221"/>
    </row>
    <row r="297" spans="1:6" ht="12.75">
      <c r="A297" s="280"/>
      <c r="B297" s="261"/>
      <c r="C297" s="275"/>
      <c r="D297" s="375"/>
      <c r="E297" s="282"/>
      <c r="F297" s="221"/>
    </row>
    <row r="298" spans="1:6" ht="12.75">
      <c r="A298" s="287"/>
      <c r="B298" s="281"/>
      <c r="C298" s="275"/>
      <c r="D298" s="375"/>
      <c r="E298" s="282"/>
      <c r="F298" s="230"/>
    </row>
    <row r="299" spans="1:6" ht="12.75">
      <c r="A299" s="287"/>
      <c r="B299" s="281"/>
      <c r="C299" s="275"/>
      <c r="D299" s="375"/>
      <c r="E299" s="282"/>
      <c r="F299" s="230"/>
    </row>
    <row r="300" spans="1:6" ht="12.75">
      <c r="A300" s="287"/>
      <c r="B300" s="281"/>
      <c r="C300" s="275"/>
      <c r="D300" s="375"/>
      <c r="E300" s="282"/>
      <c r="F300" s="230"/>
    </row>
    <row r="301" spans="1:6" ht="12.75">
      <c r="A301" s="288"/>
      <c r="B301" s="281"/>
      <c r="C301" s="275"/>
      <c r="D301" s="375"/>
      <c r="E301" s="282"/>
      <c r="F301" s="221"/>
    </row>
    <row r="302" spans="1:6" ht="12.75">
      <c r="A302" s="288"/>
      <c r="B302" s="281"/>
      <c r="C302" s="275"/>
      <c r="D302" s="375"/>
      <c r="E302" s="282"/>
      <c r="F302" s="221"/>
    </row>
    <row r="303" spans="1:6" ht="12.75">
      <c r="A303" s="279"/>
      <c r="B303" s="261"/>
      <c r="C303" s="275"/>
      <c r="D303" s="375"/>
      <c r="E303" s="282"/>
      <c r="F303" s="221"/>
    </row>
    <row r="304" spans="1:6" ht="12.75">
      <c r="A304" s="280"/>
      <c r="B304" s="261"/>
      <c r="C304" s="275"/>
      <c r="D304" s="375"/>
      <c r="E304" s="282"/>
      <c r="F304" s="221"/>
    </row>
    <row r="305" spans="1:6" ht="12.75">
      <c r="A305" s="280"/>
      <c r="B305" s="261"/>
      <c r="C305" s="275"/>
      <c r="D305" s="375"/>
      <c r="E305" s="282"/>
      <c r="F305" s="221"/>
    </row>
    <row r="306" spans="1:6" ht="12.75">
      <c r="A306" s="288"/>
      <c r="B306" s="281"/>
      <c r="C306" s="275"/>
      <c r="D306" s="375"/>
      <c r="E306" s="282"/>
      <c r="F306" s="230"/>
    </row>
    <row r="307" spans="1:6" ht="12.75">
      <c r="A307" s="288"/>
      <c r="B307" s="281"/>
      <c r="C307" s="275"/>
      <c r="D307" s="375"/>
      <c r="E307" s="282"/>
      <c r="F307" s="230"/>
    </row>
    <row r="308" spans="1:6" ht="12.75">
      <c r="A308" s="288"/>
      <c r="B308" s="281"/>
      <c r="C308" s="275"/>
      <c r="D308" s="375"/>
      <c r="E308" s="282"/>
      <c r="F308" s="230"/>
    </row>
    <row r="309" spans="1:6" ht="12.75">
      <c r="A309" s="288"/>
      <c r="B309" s="281"/>
      <c r="C309" s="275"/>
      <c r="D309" s="375"/>
      <c r="E309" s="282"/>
      <c r="F309" s="230"/>
    </row>
    <row r="310" spans="1:6" ht="12.75">
      <c r="A310" s="288"/>
      <c r="B310" s="281"/>
      <c r="C310" s="275"/>
      <c r="D310" s="375"/>
      <c r="E310" s="282"/>
      <c r="F310" s="230"/>
    </row>
    <row r="311" spans="1:6" ht="12.75">
      <c r="A311" s="288"/>
      <c r="B311" s="261"/>
      <c r="C311" s="275"/>
      <c r="D311" s="375"/>
      <c r="E311" s="282"/>
      <c r="F311" s="221"/>
    </row>
    <row r="312" spans="1:3" ht="12.75">
      <c r="A312" s="33"/>
      <c r="B312" s="16"/>
      <c r="C312" s="29"/>
    </row>
    <row r="313" spans="1:6" ht="12.75">
      <c r="A313" s="33"/>
      <c r="B313" s="30"/>
      <c r="C313" s="26"/>
      <c r="F313" s="15"/>
    </row>
    <row r="314" spans="1:3" ht="12.75">
      <c r="A314" s="33"/>
      <c r="B314" s="16"/>
      <c r="C314" s="26"/>
    </row>
    <row r="315" spans="1:3" ht="12.75">
      <c r="A315" s="33"/>
      <c r="B315" s="16"/>
      <c r="C315" s="29"/>
    </row>
    <row r="316" spans="1:3" ht="12.75">
      <c r="A316" s="33"/>
      <c r="B316" s="16"/>
      <c r="C316" s="26"/>
    </row>
    <row r="317" spans="1:6" ht="12.75">
      <c r="A317" s="33"/>
      <c r="B317" s="30"/>
      <c r="C317" s="26"/>
      <c r="F317" s="15"/>
    </row>
    <row r="318" spans="1:6" ht="12.75">
      <c r="A318" s="33"/>
      <c r="B318" s="30"/>
      <c r="C318" s="26"/>
      <c r="F318" s="15"/>
    </row>
    <row r="319" spans="1:6" ht="12.75">
      <c r="A319" s="33"/>
      <c r="B319" s="30"/>
      <c r="C319" s="26"/>
      <c r="F319" s="15"/>
    </row>
    <row r="320" spans="1:3" ht="12.75">
      <c r="A320" s="33"/>
      <c r="B320" s="30"/>
      <c r="C320" s="26"/>
    </row>
    <row r="321" spans="1:3" ht="12.75">
      <c r="A321" s="33"/>
      <c r="B321" s="16"/>
      <c r="C321" s="26"/>
    </row>
    <row r="322" spans="1:3" ht="12.75">
      <c r="A322" s="33"/>
      <c r="B322" s="16"/>
      <c r="C322" s="26"/>
    </row>
    <row r="323" spans="1:3" ht="12.75">
      <c r="A323" s="33"/>
      <c r="B323" s="16"/>
      <c r="C323" s="29"/>
    </row>
    <row r="324" spans="1:3" ht="13.5" customHeight="1">
      <c r="A324" s="33"/>
      <c r="B324" s="16"/>
      <c r="C324" s="29"/>
    </row>
    <row r="325" spans="1:3" ht="26.25" customHeight="1">
      <c r="A325" s="33"/>
      <c r="B325" s="16"/>
      <c r="C325" s="26"/>
    </row>
    <row r="326" spans="1:3" ht="13.5" customHeight="1">
      <c r="A326" s="33"/>
      <c r="B326" s="16"/>
      <c r="C326" s="29"/>
    </row>
    <row r="327" spans="1:3" ht="13.5" customHeight="1">
      <c r="A327" s="33"/>
      <c r="B327" s="16"/>
      <c r="C327" s="29"/>
    </row>
    <row r="328" spans="1:3" ht="39" customHeight="1">
      <c r="A328" s="33"/>
      <c r="B328" s="16"/>
      <c r="C328" s="26"/>
    </row>
    <row r="329" spans="1:3" ht="13.5" customHeight="1">
      <c r="A329" s="33"/>
      <c r="B329" s="16"/>
      <c r="C329" s="29"/>
    </row>
    <row r="330" spans="1:3" ht="13.5" customHeight="1">
      <c r="A330" s="33"/>
      <c r="B330" s="16"/>
      <c r="C330" s="26"/>
    </row>
    <row r="331" spans="1:8" ht="13.5" customHeight="1">
      <c r="A331" s="33"/>
      <c r="B331" s="30"/>
      <c r="C331" s="32"/>
      <c r="D331" s="385"/>
      <c r="E331" s="14"/>
      <c r="F331" s="15"/>
      <c r="H331" s="10" t="s">
        <v>16</v>
      </c>
    </row>
    <row r="332" spans="1:6" ht="13.5" customHeight="1">
      <c r="A332" s="33"/>
      <c r="B332" s="30"/>
      <c r="C332" s="32"/>
      <c r="D332" s="385"/>
      <c r="E332" s="14"/>
      <c r="F332" s="15"/>
    </row>
    <row r="333" spans="1:6" ht="13.5" customHeight="1">
      <c r="A333" s="33"/>
      <c r="B333" s="30"/>
      <c r="C333" s="32"/>
      <c r="D333" s="385"/>
      <c r="E333" s="14"/>
      <c r="F333" s="15"/>
    </row>
    <row r="334" spans="1:3" ht="13.5" customHeight="1">
      <c r="A334" s="33"/>
      <c r="B334" s="30"/>
      <c r="C334" s="26"/>
    </row>
    <row r="335" spans="2:3" ht="13.5" customHeight="1">
      <c r="B335" s="16"/>
      <c r="C335" s="26"/>
    </row>
    <row r="336" spans="1:49" s="34" customFormat="1" ht="26.25" customHeight="1">
      <c r="A336" s="27"/>
      <c r="B336" s="16"/>
      <c r="C336" s="26"/>
      <c r="D336" s="384"/>
      <c r="E336" s="31"/>
      <c r="F336" s="9"/>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row>
    <row r="337" spans="1:49" s="34" customFormat="1" ht="13.5" customHeight="1">
      <c r="A337" s="28"/>
      <c r="B337" s="8"/>
      <c r="C337" s="26"/>
      <c r="D337" s="384"/>
      <c r="E337" s="31"/>
      <c r="F337" s="9"/>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row>
    <row r="338" spans="1:49" s="34" customFormat="1" ht="13.5" customHeight="1">
      <c r="A338" s="28"/>
      <c r="B338" s="8"/>
      <c r="C338" s="26"/>
      <c r="D338" s="384"/>
      <c r="E338" s="31"/>
      <c r="F338" s="9"/>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row>
    <row r="339" spans="1:8" ht="13.5" customHeight="1">
      <c r="A339" s="33"/>
      <c r="B339" s="30"/>
      <c r="C339" s="26"/>
      <c r="F339" s="15"/>
      <c r="H339" s="10" t="s">
        <v>16</v>
      </c>
    </row>
    <row r="340" spans="1:6" ht="12.75" customHeight="1">
      <c r="A340" s="33"/>
      <c r="B340" s="30"/>
      <c r="C340" s="26"/>
      <c r="F340" s="15"/>
    </row>
    <row r="341" spans="1:6" ht="24.75" customHeight="1">
      <c r="A341" s="33"/>
      <c r="B341" s="30"/>
      <c r="C341" s="26"/>
      <c r="F341" s="15"/>
    </row>
    <row r="342" spans="1:6" ht="13.5" customHeight="1">
      <c r="A342" s="33"/>
      <c r="B342" s="30"/>
      <c r="C342" s="26"/>
      <c r="F342" s="15"/>
    </row>
    <row r="343" spans="1:6" ht="27" customHeight="1">
      <c r="A343" s="33"/>
      <c r="B343" s="16"/>
      <c r="C343" s="26"/>
      <c r="F343" s="15"/>
    </row>
    <row r="344" spans="1:3" ht="13.5" customHeight="1">
      <c r="A344" s="33"/>
      <c r="B344" s="16"/>
      <c r="C344" s="26"/>
    </row>
    <row r="345" spans="1:3" ht="13.5" customHeight="1">
      <c r="A345" s="33"/>
      <c r="B345" s="16"/>
      <c r="C345" s="26"/>
    </row>
    <row r="346" spans="1:6" ht="27" customHeight="1">
      <c r="A346" s="33"/>
      <c r="B346" s="16"/>
      <c r="C346" s="26"/>
      <c r="F346" s="15"/>
    </row>
    <row r="347" spans="1:3" ht="13.5" customHeight="1">
      <c r="A347" s="33"/>
      <c r="B347" s="16"/>
      <c r="C347" s="26"/>
    </row>
    <row r="348" spans="1:3" ht="13.5" customHeight="1">
      <c r="A348" s="33"/>
      <c r="B348" s="16"/>
      <c r="C348" s="26"/>
    </row>
    <row r="349" spans="1:6" ht="27" customHeight="1">
      <c r="A349" s="33"/>
      <c r="B349" s="16"/>
      <c r="C349" s="26"/>
      <c r="F349" s="15"/>
    </row>
    <row r="350" spans="1:3" ht="13.5" customHeight="1">
      <c r="A350" s="33"/>
      <c r="B350" s="16"/>
      <c r="C350" s="26"/>
    </row>
    <row r="351" spans="1:3" ht="13.5" customHeight="1">
      <c r="A351" s="33"/>
      <c r="B351" s="16"/>
      <c r="C351" s="26"/>
    </row>
    <row r="352" spans="1:6" ht="13.5" customHeight="1">
      <c r="A352" s="33"/>
      <c r="B352" s="16"/>
      <c r="C352" s="26"/>
      <c r="F352" s="15"/>
    </row>
    <row r="353" spans="1:3" ht="13.5" customHeight="1">
      <c r="A353" s="33"/>
      <c r="B353" s="16"/>
      <c r="C353" s="26"/>
    </row>
    <row r="354" spans="1:6" ht="13.5" customHeight="1">
      <c r="A354" s="33"/>
      <c r="B354" s="16"/>
      <c r="C354" s="26"/>
      <c r="F354" s="15"/>
    </row>
    <row r="355" spans="1:8" ht="25.5" customHeight="1">
      <c r="A355" s="33"/>
      <c r="B355" s="30"/>
      <c r="C355" s="26"/>
      <c r="F355" s="15"/>
      <c r="H355" s="10" t="s">
        <v>16</v>
      </c>
    </row>
    <row r="356" spans="1:6" ht="13.5" customHeight="1">
      <c r="A356" s="33"/>
      <c r="B356" s="30"/>
      <c r="C356" s="26"/>
      <c r="F356" s="15"/>
    </row>
    <row r="357" spans="2:6" ht="13.5" customHeight="1">
      <c r="B357" s="30"/>
      <c r="C357" s="26"/>
      <c r="F357" s="15"/>
    </row>
    <row r="358" spans="1:6" ht="13.5" customHeight="1">
      <c r="A358" s="33"/>
      <c r="B358" s="30"/>
      <c r="C358" s="26"/>
      <c r="F358" s="15"/>
    </row>
    <row r="359" spans="1:6" ht="13.5" customHeight="1">
      <c r="A359" s="33"/>
      <c r="B359" s="30"/>
      <c r="C359" s="26"/>
      <c r="F359" s="15"/>
    </row>
    <row r="360" spans="1:6" ht="13.5" customHeight="1">
      <c r="A360" s="33"/>
      <c r="B360" s="30"/>
      <c r="C360" s="26"/>
      <c r="F360" s="15"/>
    </row>
    <row r="361" spans="1:49" s="20" customFormat="1" ht="13.5" customHeight="1">
      <c r="A361" s="18"/>
      <c r="B361" s="19"/>
      <c r="C361" s="17"/>
      <c r="D361" s="386"/>
      <c r="E361" s="19"/>
      <c r="F361" s="17"/>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row>
    <row r="362" spans="1:49" s="24" customFormat="1" ht="13.5" customHeight="1">
      <c r="A362" s="22"/>
      <c r="B362" s="23"/>
      <c r="C362" s="21"/>
      <c r="D362" s="387"/>
      <c r="E362" s="23"/>
      <c r="F362" s="21"/>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row>
    <row r="363" spans="1:49" s="24" customFormat="1" ht="13.5" customHeight="1">
      <c r="A363" s="22"/>
      <c r="B363" s="23"/>
      <c r="C363" s="21"/>
      <c r="D363" s="387"/>
      <c r="E363" s="23"/>
      <c r="F363" s="21"/>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row>
    <row r="364" spans="1:49" s="24" customFormat="1" ht="13.5" customHeight="1">
      <c r="A364" s="22"/>
      <c r="B364" s="23"/>
      <c r="C364" s="21"/>
      <c r="D364" s="387"/>
      <c r="E364" s="23"/>
      <c r="F364" s="21"/>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row>
    <row r="365" ht="13.5" customHeight="1">
      <c r="B365" s="35"/>
    </row>
    <row r="366" ht="13.5" customHeight="1">
      <c r="B366" s="35"/>
    </row>
    <row r="367" ht="38.25" customHeight="1">
      <c r="A367" s="27"/>
    </row>
    <row r="368" ht="13.5" customHeight="1"/>
    <row r="369" ht="13.5" customHeight="1"/>
    <row r="370" spans="2:8" ht="13.5" customHeight="1">
      <c r="B370" s="30"/>
      <c r="C370" s="26"/>
      <c r="F370" s="15"/>
      <c r="H370" s="10" t="s">
        <v>16</v>
      </c>
    </row>
    <row r="371" spans="2:6" ht="13.5" customHeight="1">
      <c r="B371" s="30"/>
      <c r="C371" s="26"/>
      <c r="F371" s="15"/>
    </row>
    <row r="372" spans="2:6" ht="13.5" customHeight="1">
      <c r="B372" s="30"/>
      <c r="C372" s="26"/>
      <c r="F372" s="15"/>
    </row>
    <row r="373" ht="13.5" customHeight="1">
      <c r="B373" s="35"/>
    </row>
    <row r="374" ht="13.5" customHeight="1">
      <c r="B374" s="35"/>
    </row>
    <row r="375" spans="1:49" ht="39" customHeight="1">
      <c r="A375" s="27"/>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row>
    <row r="376" spans="9:49" ht="13.5" customHeight="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row>
    <row r="377" spans="9:49" ht="13.5" customHeight="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row>
    <row r="378" spans="9:49" ht="13.5" customHeight="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row>
    <row r="379" spans="9:49" ht="13.5" customHeight="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row>
    <row r="380" spans="1:49" ht="51" customHeight="1">
      <c r="A380" s="27"/>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row>
    <row r="381" spans="9:49" ht="13.5" customHeight="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row>
    <row r="382" ht="13.5" customHeight="1"/>
    <row r="383" spans="2:8" ht="24.75" customHeight="1">
      <c r="B383" s="30"/>
      <c r="C383" s="26"/>
      <c r="F383" s="15"/>
      <c r="H383" s="10" t="s">
        <v>16</v>
      </c>
    </row>
    <row r="384" spans="2:6" ht="13.5" customHeight="1">
      <c r="B384" s="30"/>
      <c r="C384" s="26"/>
      <c r="F384" s="15"/>
    </row>
    <row r="385" spans="1:8" ht="13.5" customHeight="1">
      <c r="A385" s="22"/>
      <c r="B385" s="23"/>
      <c r="C385" s="26"/>
      <c r="F385" s="15"/>
      <c r="H385" s="10" t="s">
        <v>16</v>
      </c>
    </row>
    <row r="386" spans="1:6" ht="13.5" customHeight="1">
      <c r="A386" s="22"/>
      <c r="B386" s="23"/>
      <c r="C386" s="26"/>
      <c r="F386" s="15"/>
    </row>
    <row r="387" spans="1:6" ht="13.5" customHeight="1">
      <c r="A387" s="22"/>
      <c r="B387" s="23"/>
      <c r="C387" s="26"/>
      <c r="F387" s="15"/>
    </row>
    <row r="388" ht="13.5" customHeight="1">
      <c r="B388" s="35"/>
    </row>
    <row r="389" ht="13.5" customHeight="1">
      <c r="B389" s="35"/>
    </row>
    <row r="390" ht="26.25" customHeight="1">
      <c r="B390" s="35"/>
    </row>
    <row r="391" ht="13.5" customHeight="1"/>
    <row r="392" ht="51.75" customHeight="1">
      <c r="A392" s="27"/>
    </row>
    <row r="393" ht="13.5" customHeight="1"/>
    <row r="394" ht="13.5" customHeight="1"/>
    <row r="395" spans="2:8" ht="13.5" customHeight="1">
      <c r="B395" s="30"/>
      <c r="C395" s="26"/>
      <c r="F395" s="15"/>
      <c r="H395" s="10" t="s">
        <v>16</v>
      </c>
    </row>
    <row r="396" ht="13.5" customHeight="1"/>
    <row r="397" spans="2:8" ht="13.5" customHeight="1">
      <c r="B397" s="30"/>
      <c r="C397" s="26"/>
      <c r="F397" s="15"/>
      <c r="H397" s="10" t="s">
        <v>16</v>
      </c>
    </row>
    <row r="398" spans="2:6" ht="13.5" customHeight="1">
      <c r="B398" s="30"/>
      <c r="C398" s="26"/>
      <c r="F398" s="15"/>
    </row>
    <row r="399" spans="2:6" ht="13.5" customHeight="1">
      <c r="B399" s="30"/>
      <c r="C399" s="26"/>
      <c r="F399" s="15"/>
    </row>
    <row r="400" ht="13.5" customHeight="1">
      <c r="B400" s="35"/>
    </row>
    <row r="401" ht="13.5" customHeight="1"/>
    <row r="402" ht="39.75" customHeight="1"/>
    <row r="403" ht="13.5" customHeight="1"/>
    <row r="404" ht="13.5" customHeight="1"/>
    <row r="405" ht="39.75" customHeight="1"/>
    <row r="406" ht="13.5" customHeight="1"/>
    <row r="407" ht="13.5" customHeight="1"/>
    <row r="408" spans="2:6" ht="13.5" customHeight="1">
      <c r="B408" s="35"/>
      <c r="F408" s="15"/>
    </row>
    <row r="409" spans="2:6" ht="13.5" customHeight="1">
      <c r="B409" s="35"/>
      <c r="F409" s="15"/>
    </row>
    <row r="410" spans="2:6" ht="13.5" customHeight="1">
      <c r="B410" s="35"/>
      <c r="F410" s="15"/>
    </row>
    <row r="411" spans="2:6" ht="13.5" customHeight="1">
      <c r="B411" s="35"/>
      <c r="C411" s="15"/>
      <c r="D411" s="385"/>
      <c r="E411" s="14"/>
      <c r="F411" s="15"/>
    </row>
    <row r="412" ht="13.5" customHeight="1"/>
    <row r="413" ht="38.25" customHeight="1">
      <c r="A413" s="27"/>
    </row>
    <row r="414" ht="13.5" customHeight="1">
      <c r="C414" s="36"/>
    </row>
    <row r="415" ht="13.5" customHeight="1"/>
    <row r="416" ht="39" customHeight="1">
      <c r="A416" s="27"/>
    </row>
    <row r="417" ht="13.5" customHeight="1">
      <c r="C417" s="36"/>
    </row>
    <row r="418" ht="13.5" customHeight="1">
      <c r="C418" s="36"/>
    </row>
    <row r="419" ht="13.5" customHeight="1"/>
    <row r="420" ht="38.25" customHeight="1">
      <c r="A420" s="27"/>
    </row>
    <row r="421" ht="13.5" customHeight="1">
      <c r="C421" s="36"/>
    </row>
    <row r="422" ht="13.5" customHeight="1"/>
    <row r="423" spans="2:8" ht="13.5" customHeight="1">
      <c r="B423" s="30"/>
      <c r="C423" s="26"/>
      <c r="F423" s="15"/>
      <c r="H423" s="10" t="s">
        <v>16</v>
      </c>
    </row>
    <row r="424" spans="2:6" ht="13.5" customHeight="1">
      <c r="B424" s="30"/>
      <c r="C424" s="26"/>
      <c r="F424" s="15"/>
    </row>
    <row r="425" ht="13.5" customHeight="1"/>
    <row r="426" spans="2:6" ht="13.5" customHeight="1">
      <c r="B426" s="30"/>
      <c r="C426" s="26"/>
      <c r="F426" s="15"/>
    </row>
    <row r="427" spans="2:6" ht="13.5" customHeight="1">
      <c r="B427" s="30"/>
      <c r="C427" s="26"/>
      <c r="F427" s="15"/>
    </row>
    <row r="428" spans="2:6" ht="13.5" customHeight="1">
      <c r="B428" s="30"/>
      <c r="C428" s="26"/>
      <c r="F428" s="15"/>
    </row>
    <row r="429" spans="1:49" s="20" customFormat="1" ht="13.5" customHeight="1">
      <c r="A429" s="37"/>
      <c r="B429" s="19"/>
      <c r="C429" s="17"/>
      <c r="D429" s="386"/>
      <c r="E429" s="19"/>
      <c r="F429" s="17"/>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row>
    <row r="430" spans="1:49" s="20" customFormat="1" ht="13.5" customHeight="1">
      <c r="A430" s="37"/>
      <c r="B430" s="19"/>
      <c r="C430" s="17"/>
      <c r="D430" s="386"/>
      <c r="E430" s="19"/>
      <c r="F430" s="17"/>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c r="AN430" s="19"/>
      <c r="AO430" s="19"/>
      <c r="AP430" s="19"/>
      <c r="AQ430" s="19"/>
      <c r="AR430" s="19"/>
      <c r="AS430" s="19"/>
      <c r="AT430" s="19"/>
      <c r="AU430" s="19"/>
      <c r="AV430" s="19"/>
      <c r="AW430" s="19"/>
    </row>
    <row r="431" spans="2:6" ht="13.5" customHeight="1">
      <c r="B431" s="30"/>
      <c r="C431" s="26"/>
      <c r="F431" s="15"/>
    </row>
    <row r="432" spans="2:6" ht="13.5" customHeight="1">
      <c r="B432" s="30"/>
      <c r="C432" s="26"/>
      <c r="F432" s="15"/>
    </row>
    <row r="433" spans="2:6" ht="63.75" customHeight="1">
      <c r="B433" s="38"/>
      <c r="C433" s="26"/>
      <c r="F433" s="15"/>
    </row>
    <row r="434" spans="2:3" ht="13.5" customHeight="1">
      <c r="B434" s="38"/>
      <c r="C434" s="26"/>
    </row>
    <row r="435" ht="51.75" customHeight="1">
      <c r="A435" s="27"/>
    </row>
    <row r="436" ht="13.5" customHeight="1">
      <c r="C436" s="36"/>
    </row>
    <row r="437" ht="39" customHeight="1">
      <c r="A437" s="27"/>
    </row>
    <row r="438" ht="13.5" customHeight="1">
      <c r="C438" s="36"/>
    </row>
    <row r="439" ht="13.5" customHeight="1">
      <c r="C439" s="36"/>
    </row>
    <row r="440" ht="39" customHeight="1">
      <c r="A440" s="27"/>
    </row>
    <row r="441" ht="13.5" customHeight="1">
      <c r="C441" s="36"/>
    </row>
    <row r="442" ht="13.5" customHeight="1">
      <c r="C442" s="36"/>
    </row>
    <row r="443" spans="2:8" ht="24.75" customHeight="1">
      <c r="B443" s="30"/>
      <c r="C443" s="26"/>
      <c r="F443" s="15"/>
      <c r="H443" s="10" t="s">
        <v>16</v>
      </c>
    </row>
    <row r="444" spans="2:6" ht="13.5" customHeight="1">
      <c r="B444" s="30"/>
      <c r="C444" s="26"/>
      <c r="F444" s="15"/>
    </row>
    <row r="445" spans="2:6" ht="13.5" customHeight="1">
      <c r="B445" s="30"/>
      <c r="C445" s="26"/>
      <c r="F445" s="15"/>
    </row>
    <row r="446" spans="2:6" ht="25.5" customHeight="1">
      <c r="B446" s="30"/>
      <c r="C446" s="26"/>
      <c r="F446" s="15"/>
    </row>
    <row r="447" ht="51" customHeight="1">
      <c r="B447" s="16"/>
    </row>
    <row r="448" ht="13.5" customHeight="1"/>
    <row r="449" ht="13.5" customHeight="1"/>
    <row r="450" spans="2:8" ht="26.25" customHeight="1">
      <c r="B450" s="30"/>
      <c r="C450" s="26"/>
      <c r="F450" s="15"/>
      <c r="H450" s="10" t="s">
        <v>16</v>
      </c>
    </row>
    <row r="451" spans="2:6" ht="13.5" customHeight="1">
      <c r="B451" s="30"/>
      <c r="C451" s="26"/>
      <c r="F451" s="15"/>
    </row>
    <row r="452" spans="2:6" ht="13.5" customHeight="1">
      <c r="B452" s="30"/>
      <c r="C452" s="26"/>
      <c r="F452" s="15"/>
    </row>
    <row r="453" spans="2:6" ht="24.75" customHeight="1">
      <c r="B453" s="30"/>
      <c r="C453" s="26"/>
      <c r="F453" s="15"/>
    </row>
    <row r="454" spans="2:6" ht="13.5" customHeight="1">
      <c r="B454" s="30"/>
      <c r="C454" s="26"/>
      <c r="F454" s="15"/>
    </row>
    <row r="455" spans="2:6" ht="36.75" customHeight="1">
      <c r="B455" s="16"/>
      <c r="C455" s="26"/>
      <c r="F455" s="15"/>
    </row>
    <row r="456" spans="1:49" s="40" customFormat="1" ht="13.5" customHeight="1">
      <c r="A456" s="28"/>
      <c r="B456" s="16"/>
      <c r="C456" s="26"/>
      <c r="D456" s="384"/>
      <c r="E456" s="31"/>
      <c r="F456" s="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39"/>
      <c r="AL456" s="39"/>
      <c r="AM456" s="39"/>
      <c r="AN456" s="39"/>
      <c r="AO456" s="39"/>
      <c r="AP456" s="39"/>
      <c r="AQ456" s="39"/>
      <c r="AR456" s="39"/>
      <c r="AS456" s="39"/>
      <c r="AT456" s="39"/>
      <c r="AU456" s="39"/>
      <c r="AV456" s="39"/>
      <c r="AW456" s="39"/>
    </row>
    <row r="457" spans="2:6" ht="38.25" customHeight="1">
      <c r="B457" s="16"/>
      <c r="C457" s="26"/>
      <c r="F457" s="15"/>
    </row>
    <row r="458" spans="1:49" s="40" customFormat="1" ht="13.5" customHeight="1">
      <c r="A458" s="28"/>
      <c r="B458" s="16"/>
      <c r="C458" s="26"/>
      <c r="D458" s="384"/>
      <c r="E458" s="31"/>
      <c r="F458" s="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39"/>
      <c r="AL458" s="39"/>
      <c r="AM458" s="39"/>
      <c r="AN458" s="39"/>
      <c r="AO458" s="39"/>
      <c r="AP458" s="39"/>
      <c r="AQ458" s="39"/>
      <c r="AR458" s="39"/>
      <c r="AS458" s="39"/>
      <c r="AT458" s="39"/>
      <c r="AU458" s="39"/>
      <c r="AV458" s="39"/>
      <c r="AW458" s="39"/>
    </row>
    <row r="459" spans="1:49" s="40" customFormat="1" ht="13.5" customHeight="1">
      <c r="A459" s="28"/>
      <c r="B459" s="16"/>
      <c r="C459" s="26"/>
      <c r="D459" s="384"/>
      <c r="E459" s="31"/>
      <c r="F459" s="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39"/>
      <c r="AL459" s="39"/>
      <c r="AM459" s="39"/>
      <c r="AN459" s="39"/>
      <c r="AO459" s="39"/>
      <c r="AP459" s="39"/>
      <c r="AQ459" s="39"/>
      <c r="AR459" s="39"/>
      <c r="AS459" s="39"/>
      <c r="AT459" s="39"/>
      <c r="AU459" s="39"/>
      <c r="AV459" s="39"/>
      <c r="AW459" s="39"/>
    </row>
    <row r="460" spans="2:6" ht="38.25" customHeight="1">
      <c r="B460" s="16"/>
      <c r="C460" s="26"/>
      <c r="F460" s="15"/>
    </row>
    <row r="461" spans="1:49" s="40" customFormat="1" ht="13.5" customHeight="1">
      <c r="A461" s="28"/>
      <c r="B461" s="16"/>
      <c r="C461" s="26"/>
      <c r="D461" s="384"/>
      <c r="E461" s="31"/>
      <c r="F461" s="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39"/>
      <c r="AL461" s="39"/>
      <c r="AM461" s="39"/>
      <c r="AN461" s="39"/>
      <c r="AO461" s="39"/>
      <c r="AP461" s="39"/>
      <c r="AQ461" s="39"/>
      <c r="AR461" s="39"/>
      <c r="AS461" s="39"/>
      <c r="AT461" s="39"/>
      <c r="AU461" s="39"/>
      <c r="AV461" s="39"/>
      <c r="AW461" s="39"/>
    </row>
    <row r="462" spans="1:49" s="40" customFormat="1" ht="13.5" customHeight="1">
      <c r="A462" s="28"/>
      <c r="B462" s="16"/>
      <c r="C462" s="26"/>
      <c r="D462" s="384"/>
      <c r="E462" s="31"/>
      <c r="F462" s="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39"/>
      <c r="AL462" s="39"/>
      <c r="AM462" s="39"/>
      <c r="AN462" s="39"/>
      <c r="AO462" s="39"/>
      <c r="AP462" s="39"/>
      <c r="AQ462" s="39"/>
      <c r="AR462" s="39"/>
      <c r="AS462" s="39"/>
      <c r="AT462" s="39"/>
      <c r="AU462" s="39"/>
      <c r="AV462" s="39"/>
      <c r="AW462" s="39"/>
    </row>
    <row r="463" spans="2:6" ht="38.25" customHeight="1">
      <c r="B463" s="16"/>
      <c r="C463" s="26"/>
      <c r="F463" s="15"/>
    </row>
    <row r="464" spans="1:49" s="40" customFormat="1" ht="13.5" customHeight="1">
      <c r="A464" s="28"/>
      <c r="B464" s="16"/>
      <c r="C464" s="26"/>
      <c r="D464" s="384"/>
      <c r="E464" s="31"/>
      <c r="F464" s="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39"/>
      <c r="AL464" s="39"/>
      <c r="AM464" s="39"/>
      <c r="AN464" s="39"/>
      <c r="AO464" s="39"/>
      <c r="AP464" s="39"/>
      <c r="AQ464" s="39"/>
      <c r="AR464" s="39"/>
      <c r="AS464" s="39"/>
      <c r="AT464" s="39"/>
      <c r="AU464" s="39"/>
      <c r="AV464" s="39"/>
      <c r="AW464" s="39"/>
    </row>
    <row r="465" spans="1:49" s="40" customFormat="1" ht="13.5" customHeight="1">
      <c r="A465" s="28"/>
      <c r="B465" s="16"/>
      <c r="C465" s="26"/>
      <c r="D465" s="384"/>
      <c r="E465" s="31"/>
      <c r="F465" s="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39"/>
      <c r="AL465" s="39"/>
      <c r="AM465" s="39"/>
      <c r="AN465" s="39"/>
      <c r="AO465" s="39"/>
      <c r="AP465" s="39"/>
      <c r="AQ465" s="39"/>
      <c r="AR465" s="39"/>
      <c r="AS465" s="39"/>
      <c r="AT465" s="39"/>
      <c r="AU465" s="39"/>
      <c r="AV465" s="39"/>
      <c r="AW465" s="39"/>
    </row>
    <row r="466" spans="1:49" s="40" customFormat="1" ht="13.5" customHeight="1">
      <c r="A466" s="28"/>
      <c r="B466" s="16"/>
      <c r="C466" s="26"/>
      <c r="D466" s="384"/>
      <c r="E466" s="31"/>
      <c r="F466" s="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c r="AG466" s="39"/>
      <c r="AH466" s="39"/>
      <c r="AI466" s="39"/>
      <c r="AJ466" s="39"/>
      <c r="AK466" s="39"/>
      <c r="AL466" s="39"/>
      <c r="AM466" s="39"/>
      <c r="AN466" s="39"/>
      <c r="AO466" s="39"/>
      <c r="AP466" s="39"/>
      <c r="AQ466" s="39"/>
      <c r="AR466" s="39"/>
      <c r="AS466" s="39"/>
      <c r="AT466" s="39"/>
      <c r="AU466" s="39"/>
      <c r="AV466" s="39"/>
      <c r="AW466" s="39"/>
    </row>
    <row r="467" spans="2:8" ht="26.25" customHeight="1">
      <c r="B467" s="30"/>
      <c r="C467" s="26"/>
      <c r="F467" s="15"/>
      <c r="H467" s="10" t="s">
        <v>16</v>
      </c>
    </row>
    <row r="468" spans="2:6" ht="26.25" customHeight="1">
      <c r="B468" s="30"/>
      <c r="C468" s="26"/>
      <c r="F468" s="15"/>
    </row>
    <row r="469" spans="2:6" ht="13.5" customHeight="1">
      <c r="B469" s="30"/>
      <c r="C469" s="26"/>
      <c r="F469" s="15"/>
    </row>
    <row r="470" spans="2:6" ht="13.5" customHeight="1">
      <c r="B470" s="30"/>
      <c r="C470" s="26"/>
      <c r="F470" s="15"/>
    </row>
    <row r="471" spans="2:6" ht="13.5" customHeight="1">
      <c r="B471" s="30"/>
      <c r="C471" s="26"/>
      <c r="F471" s="15"/>
    </row>
    <row r="472" spans="2:6" ht="27" customHeight="1">
      <c r="B472" s="16"/>
      <c r="C472" s="26"/>
      <c r="F472" s="15"/>
    </row>
    <row r="473" spans="1:49" s="40" customFormat="1" ht="13.5" customHeight="1">
      <c r="A473" s="28"/>
      <c r="B473" s="16"/>
      <c r="C473" s="26"/>
      <c r="D473" s="384"/>
      <c r="E473" s="31"/>
      <c r="F473" s="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c r="AK473" s="39"/>
      <c r="AL473" s="39"/>
      <c r="AM473" s="39"/>
      <c r="AN473" s="39"/>
      <c r="AO473" s="39"/>
      <c r="AP473" s="39"/>
      <c r="AQ473" s="39"/>
      <c r="AR473" s="39"/>
      <c r="AS473" s="39"/>
      <c r="AT473" s="39"/>
      <c r="AU473" s="39"/>
      <c r="AV473" s="39"/>
      <c r="AW473" s="39"/>
    </row>
    <row r="474" spans="2:6" ht="13.5" customHeight="1">
      <c r="B474" s="30"/>
      <c r="C474" s="26"/>
      <c r="F474" s="15"/>
    </row>
    <row r="475" spans="2:6" ht="26.25" customHeight="1">
      <c r="B475" s="16"/>
      <c r="C475" s="26"/>
      <c r="F475" s="15"/>
    </row>
    <row r="476" spans="1:49" s="40" customFormat="1" ht="13.5" customHeight="1">
      <c r="A476" s="28"/>
      <c r="B476" s="16"/>
      <c r="C476" s="29"/>
      <c r="D476" s="384"/>
      <c r="E476" s="31"/>
      <c r="F476" s="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39"/>
      <c r="AL476" s="39"/>
      <c r="AM476" s="39"/>
      <c r="AN476" s="39"/>
      <c r="AO476" s="39"/>
      <c r="AP476" s="39"/>
      <c r="AQ476" s="39"/>
      <c r="AR476" s="39"/>
      <c r="AS476" s="39"/>
      <c r="AT476" s="39"/>
      <c r="AU476" s="39"/>
      <c r="AV476" s="39"/>
      <c r="AW476" s="39"/>
    </row>
    <row r="477" spans="1:49" s="40" customFormat="1" ht="12.75" customHeight="1">
      <c r="A477" s="28"/>
      <c r="B477" s="16"/>
      <c r="C477" s="29"/>
      <c r="D477" s="384"/>
      <c r="E477" s="31"/>
      <c r="F477" s="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39"/>
      <c r="AL477" s="39"/>
      <c r="AM477" s="39"/>
      <c r="AN477" s="39"/>
      <c r="AO477" s="39"/>
      <c r="AP477" s="39"/>
      <c r="AQ477" s="39"/>
      <c r="AR477" s="39"/>
      <c r="AS477" s="39"/>
      <c r="AT477" s="39"/>
      <c r="AU477" s="39"/>
      <c r="AV477" s="39"/>
      <c r="AW477" s="39"/>
    </row>
    <row r="478" spans="1:49" s="40" customFormat="1" ht="12.75" customHeight="1">
      <c r="A478" s="28"/>
      <c r="B478" s="16"/>
      <c r="C478" s="29"/>
      <c r="D478" s="384"/>
      <c r="E478" s="31"/>
      <c r="F478" s="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39"/>
      <c r="AL478" s="39"/>
      <c r="AM478" s="39"/>
      <c r="AN478" s="39"/>
      <c r="AO478" s="39"/>
      <c r="AP478" s="39"/>
      <c r="AQ478" s="39"/>
      <c r="AR478" s="39"/>
      <c r="AS478" s="39"/>
      <c r="AT478" s="39"/>
      <c r="AU478" s="39"/>
      <c r="AV478" s="39"/>
      <c r="AW478" s="39"/>
    </row>
    <row r="479" spans="1:49" s="40" customFormat="1" ht="13.5" customHeight="1">
      <c r="A479" s="28"/>
      <c r="B479" s="16"/>
      <c r="C479" s="26"/>
      <c r="D479" s="384"/>
      <c r="E479" s="31"/>
      <c r="F479" s="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39"/>
      <c r="AL479" s="39"/>
      <c r="AM479" s="39"/>
      <c r="AN479" s="39"/>
      <c r="AO479" s="39"/>
      <c r="AP479" s="39"/>
      <c r="AQ479" s="39"/>
      <c r="AR479" s="39"/>
      <c r="AS479" s="39"/>
      <c r="AT479" s="39"/>
      <c r="AU479" s="39"/>
      <c r="AV479" s="39"/>
      <c r="AW479" s="39"/>
    </row>
    <row r="480" spans="2:6" ht="24.75" customHeight="1">
      <c r="B480" s="16"/>
      <c r="C480" s="26"/>
      <c r="F480" s="15"/>
    </row>
    <row r="481" spans="1:49" s="40" customFormat="1" ht="13.5" customHeight="1">
      <c r="A481" s="28"/>
      <c r="B481" s="16"/>
      <c r="C481" s="26"/>
      <c r="D481" s="384"/>
      <c r="E481" s="31"/>
      <c r="F481" s="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39"/>
      <c r="AL481" s="39"/>
      <c r="AM481" s="39"/>
      <c r="AN481" s="39"/>
      <c r="AO481" s="39"/>
      <c r="AP481" s="39"/>
      <c r="AQ481" s="39"/>
      <c r="AR481" s="39"/>
      <c r="AS481" s="39"/>
      <c r="AT481" s="39"/>
      <c r="AU481" s="39"/>
      <c r="AV481" s="39"/>
      <c r="AW481" s="39"/>
    </row>
    <row r="482" spans="1:49" s="40" customFormat="1" ht="13.5" customHeight="1">
      <c r="A482" s="28"/>
      <c r="B482" s="16"/>
      <c r="C482" s="26"/>
      <c r="D482" s="384"/>
      <c r="E482" s="31"/>
      <c r="F482" s="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39"/>
      <c r="AL482" s="39"/>
      <c r="AM482" s="39"/>
      <c r="AN482" s="39"/>
      <c r="AO482" s="39"/>
      <c r="AP482" s="39"/>
      <c r="AQ482" s="39"/>
      <c r="AR482" s="39"/>
      <c r="AS482" s="39"/>
      <c r="AT482" s="39"/>
      <c r="AU482" s="39"/>
      <c r="AV482" s="39"/>
      <c r="AW482" s="39"/>
    </row>
    <row r="483" spans="1:49" s="40" customFormat="1" ht="38.25" customHeight="1">
      <c r="A483" s="28"/>
      <c r="B483" s="16"/>
      <c r="C483" s="26"/>
      <c r="D483" s="384"/>
      <c r="E483" s="31"/>
      <c r="F483" s="15"/>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c r="AK483" s="39"/>
      <c r="AL483" s="39"/>
      <c r="AM483" s="39"/>
      <c r="AN483" s="39"/>
      <c r="AO483" s="39"/>
      <c r="AP483" s="39"/>
      <c r="AQ483" s="39"/>
      <c r="AR483" s="39"/>
      <c r="AS483" s="39"/>
      <c r="AT483" s="39"/>
      <c r="AU483" s="39"/>
      <c r="AV483" s="39"/>
      <c r="AW483" s="39"/>
    </row>
    <row r="484" spans="1:49" s="40" customFormat="1" ht="13.5" customHeight="1">
      <c r="A484" s="28"/>
      <c r="B484" s="16"/>
      <c r="C484" s="26"/>
      <c r="D484" s="384"/>
      <c r="E484" s="31"/>
      <c r="F484" s="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39"/>
      <c r="AL484" s="39"/>
      <c r="AM484" s="39"/>
      <c r="AN484" s="39"/>
      <c r="AO484" s="39"/>
      <c r="AP484" s="39"/>
      <c r="AQ484" s="39"/>
      <c r="AR484" s="39"/>
      <c r="AS484" s="39"/>
      <c r="AT484" s="39"/>
      <c r="AU484" s="39"/>
      <c r="AV484" s="39"/>
      <c r="AW484" s="39"/>
    </row>
    <row r="485" spans="1:49" s="40" customFormat="1" ht="13.5" customHeight="1">
      <c r="A485" s="28"/>
      <c r="B485" s="16"/>
      <c r="C485" s="26"/>
      <c r="D485" s="384"/>
      <c r="E485" s="31"/>
      <c r="F485" s="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39"/>
      <c r="AL485" s="39"/>
      <c r="AM485" s="39"/>
      <c r="AN485" s="39"/>
      <c r="AO485" s="39"/>
      <c r="AP485" s="39"/>
      <c r="AQ485" s="39"/>
      <c r="AR485" s="39"/>
      <c r="AS485" s="39"/>
      <c r="AT485" s="39"/>
      <c r="AU485" s="39"/>
      <c r="AV485" s="39"/>
      <c r="AW485" s="39"/>
    </row>
    <row r="486" spans="1:49" s="40" customFormat="1" ht="13.5" customHeight="1">
      <c r="A486" s="28"/>
      <c r="B486" s="16"/>
      <c r="C486" s="26"/>
      <c r="D486" s="384"/>
      <c r="E486" s="31"/>
      <c r="F486" s="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39"/>
      <c r="AL486" s="39"/>
      <c r="AM486" s="39"/>
      <c r="AN486" s="39"/>
      <c r="AO486" s="39"/>
      <c r="AP486" s="39"/>
      <c r="AQ486" s="39"/>
      <c r="AR486" s="39"/>
      <c r="AS486" s="39"/>
      <c r="AT486" s="39"/>
      <c r="AU486" s="39"/>
      <c r="AV486" s="39"/>
      <c r="AW486" s="39"/>
    </row>
    <row r="487" spans="2:6" ht="26.25" customHeight="1">
      <c r="B487" s="16"/>
      <c r="C487" s="26"/>
      <c r="F487" s="15"/>
    </row>
    <row r="488" spans="1:49" s="40" customFormat="1" ht="13.5" customHeight="1">
      <c r="A488" s="28"/>
      <c r="B488" s="16"/>
      <c r="C488" s="26"/>
      <c r="D488" s="384"/>
      <c r="E488" s="31"/>
      <c r="F488" s="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c r="AK488" s="39"/>
      <c r="AL488" s="39"/>
      <c r="AM488" s="39"/>
      <c r="AN488" s="39"/>
      <c r="AO488" s="39"/>
      <c r="AP488" s="39"/>
      <c r="AQ488" s="39"/>
      <c r="AR488" s="39"/>
      <c r="AS488" s="39"/>
      <c r="AT488" s="39"/>
      <c r="AU488" s="39"/>
      <c r="AV488" s="39"/>
      <c r="AW488" s="39"/>
    </row>
    <row r="489" spans="1:49" s="40" customFormat="1" ht="18.75" customHeight="1">
      <c r="A489" s="28"/>
      <c r="B489" s="16"/>
      <c r="C489" s="26"/>
      <c r="D489" s="384"/>
      <c r="E489" s="31"/>
      <c r="F489" s="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39"/>
      <c r="AL489" s="39"/>
      <c r="AM489" s="39"/>
      <c r="AN489" s="39"/>
      <c r="AO489" s="39"/>
      <c r="AP489" s="39"/>
      <c r="AQ489" s="39"/>
      <c r="AR489" s="39"/>
      <c r="AS489" s="39"/>
      <c r="AT489" s="39"/>
      <c r="AU489" s="39"/>
      <c r="AV489" s="39"/>
      <c r="AW489" s="39"/>
    </row>
    <row r="490" spans="2:6" ht="39.75" customHeight="1">
      <c r="B490" s="16"/>
      <c r="C490" s="26"/>
      <c r="F490" s="15"/>
    </row>
    <row r="491" spans="1:49" s="40" customFormat="1" ht="13.5" customHeight="1">
      <c r="A491" s="28"/>
      <c r="B491" s="16"/>
      <c r="C491" s="26"/>
      <c r="D491" s="384"/>
      <c r="E491" s="31"/>
      <c r="F491" s="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39"/>
      <c r="AL491" s="39"/>
      <c r="AM491" s="39"/>
      <c r="AN491" s="39"/>
      <c r="AO491" s="39"/>
      <c r="AP491" s="39"/>
      <c r="AQ491" s="39"/>
      <c r="AR491" s="39"/>
      <c r="AS491" s="39"/>
      <c r="AT491" s="39"/>
      <c r="AU491" s="39"/>
      <c r="AV491" s="39"/>
      <c r="AW491" s="39"/>
    </row>
    <row r="492" spans="1:49" s="40" customFormat="1" ht="13.5" customHeight="1">
      <c r="A492" s="28"/>
      <c r="B492" s="16"/>
      <c r="C492" s="26"/>
      <c r="D492" s="384"/>
      <c r="E492" s="31"/>
      <c r="F492" s="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39"/>
      <c r="AL492" s="39"/>
      <c r="AM492" s="39"/>
      <c r="AN492" s="39"/>
      <c r="AO492" s="39"/>
      <c r="AP492" s="39"/>
      <c r="AQ492" s="39"/>
      <c r="AR492" s="39"/>
      <c r="AS492" s="39"/>
      <c r="AT492" s="39"/>
      <c r="AU492" s="39"/>
      <c r="AV492" s="39"/>
      <c r="AW492" s="39"/>
    </row>
    <row r="493" spans="2:6" ht="39" customHeight="1">
      <c r="B493" s="16"/>
      <c r="C493" s="26"/>
      <c r="F493" s="15"/>
    </row>
    <row r="494" spans="1:49" s="40" customFormat="1" ht="13.5" customHeight="1">
      <c r="A494" s="28"/>
      <c r="B494" s="16"/>
      <c r="C494" s="26"/>
      <c r="D494" s="384"/>
      <c r="E494" s="31"/>
      <c r="F494" s="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39"/>
      <c r="AL494" s="39"/>
      <c r="AM494" s="39"/>
      <c r="AN494" s="39"/>
      <c r="AO494" s="39"/>
      <c r="AP494" s="39"/>
      <c r="AQ494" s="39"/>
      <c r="AR494" s="39"/>
      <c r="AS494" s="39"/>
      <c r="AT494" s="39"/>
      <c r="AU494" s="39"/>
      <c r="AV494" s="39"/>
      <c r="AW494" s="39"/>
    </row>
    <row r="495" spans="1:49" s="40" customFormat="1" ht="13.5" customHeight="1">
      <c r="A495" s="28"/>
      <c r="B495" s="16"/>
      <c r="C495" s="26"/>
      <c r="D495" s="384"/>
      <c r="E495" s="31"/>
      <c r="F495" s="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39"/>
      <c r="AL495" s="39"/>
      <c r="AM495" s="39"/>
      <c r="AN495" s="39"/>
      <c r="AO495" s="39"/>
      <c r="AP495" s="39"/>
      <c r="AQ495" s="39"/>
      <c r="AR495" s="39"/>
      <c r="AS495" s="39"/>
      <c r="AT495" s="39"/>
      <c r="AU495" s="39"/>
      <c r="AV495" s="39"/>
      <c r="AW495" s="39"/>
    </row>
    <row r="496" spans="1:49" s="40" customFormat="1" ht="26.25" customHeight="1">
      <c r="A496" s="41"/>
      <c r="B496" s="8"/>
      <c r="C496" s="9"/>
      <c r="D496" s="384"/>
      <c r="E496" s="31"/>
      <c r="F496" s="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39"/>
      <c r="AL496" s="39"/>
      <c r="AM496" s="39"/>
      <c r="AN496" s="39"/>
      <c r="AO496" s="39"/>
      <c r="AP496" s="39"/>
      <c r="AQ496" s="39"/>
      <c r="AR496" s="39"/>
      <c r="AS496" s="39"/>
      <c r="AT496" s="39"/>
      <c r="AU496" s="39"/>
      <c r="AV496" s="39"/>
      <c r="AW496" s="39"/>
    </row>
    <row r="497" spans="1:49" s="40" customFormat="1" ht="13.5" customHeight="1">
      <c r="A497" s="28"/>
      <c r="B497" s="8"/>
      <c r="C497" s="9"/>
      <c r="D497" s="384"/>
      <c r="E497" s="31"/>
      <c r="F497" s="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39"/>
      <c r="AL497" s="39"/>
      <c r="AM497" s="39"/>
      <c r="AN497" s="39"/>
      <c r="AO497" s="39"/>
      <c r="AP497" s="39"/>
      <c r="AQ497" s="39"/>
      <c r="AR497" s="39"/>
      <c r="AS497" s="39"/>
      <c r="AT497" s="39"/>
      <c r="AU497" s="39"/>
      <c r="AV497" s="39"/>
      <c r="AW497" s="39"/>
    </row>
    <row r="498" spans="1:49" s="40" customFormat="1" ht="13.5" customHeight="1">
      <c r="A498" s="28"/>
      <c r="B498" s="16"/>
      <c r="C498" s="26"/>
      <c r="D498" s="384"/>
      <c r="E498" s="31"/>
      <c r="F498" s="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39"/>
      <c r="AL498" s="39"/>
      <c r="AM498" s="39"/>
      <c r="AN498" s="39"/>
      <c r="AO498" s="39"/>
      <c r="AP498" s="39"/>
      <c r="AQ498" s="39"/>
      <c r="AR498" s="39"/>
      <c r="AS498" s="39"/>
      <c r="AT498" s="39"/>
      <c r="AU498" s="39"/>
      <c r="AV498" s="39"/>
      <c r="AW498" s="39"/>
    </row>
    <row r="499" spans="2:8" ht="13.5" customHeight="1">
      <c r="B499" s="30"/>
      <c r="C499" s="26"/>
      <c r="F499" s="15"/>
      <c r="H499" s="10" t="s">
        <v>16</v>
      </c>
    </row>
    <row r="500" spans="2:6" ht="13.5" customHeight="1">
      <c r="B500" s="30"/>
      <c r="C500" s="26"/>
      <c r="F500" s="15"/>
    </row>
    <row r="501" ht="13.5" customHeight="1"/>
    <row r="502" spans="2:6" ht="13.5" customHeight="1">
      <c r="B502" s="30"/>
      <c r="C502" s="26"/>
      <c r="F502" s="15"/>
    </row>
    <row r="503" spans="2:6" ht="13.5" customHeight="1">
      <c r="B503" s="30"/>
      <c r="C503" s="26"/>
      <c r="F503" s="15"/>
    </row>
    <row r="504" spans="2:6" ht="13.5" customHeight="1">
      <c r="B504" s="30"/>
      <c r="C504" s="26"/>
      <c r="F504" s="15"/>
    </row>
    <row r="505" spans="1:6" ht="13.5" customHeight="1">
      <c r="A505" s="42"/>
      <c r="B505" s="43"/>
      <c r="C505" s="26"/>
      <c r="F505" s="15"/>
    </row>
    <row r="506" spans="1:6" ht="13.5" customHeight="1">
      <c r="A506" s="42"/>
      <c r="B506" s="43"/>
      <c r="C506" s="26"/>
      <c r="F506" s="15"/>
    </row>
    <row r="507" spans="2:6" ht="13.5" customHeight="1">
      <c r="B507" s="30"/>
      <c r="C507" s="26"/>
      <c r="F507" s="15"/>
    </row>
    <row r="508" spans="2:6" ht="13.5" customHeight="1">
      <c r="B508" s="30"/>
      <c r="C508" s="26"/>
      <c r="F508" s="15"/>
    </row>
    <row r="509" ht="40.5" customHeight="1">
      <c r="A509" s="27"/>
    </row>
    <row r="510" ht="13.5" customHeight="1">
      <c r="C510" s="36"/>
    </row>
    <row r="511" ht="13.5" customHeight="1"/>
    <row r="512" ht="13.5" customHeight="1"/>
    <row r="513" spans="1:49" s="46" customFormat="1" ht="13.5" customHeight="1">
      <c r="A513" s="41"/>
      <c r="B513" s="30"/>
      <c r="C513" s="26"/>
      <c r="D513" s="384"/>
      <c r="E513" s="31"/>
      <c r="F513" s="44"/>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c r="AS513" s="45"/>
      <c r="AT513" s="45"/>
      <c r="AU513" s="45"/>
      <c r="AV513" s="45"/>
      <c r="AW513" s="45"/>
    </row>
    <row r="514" spans="1:49" s="46" customFormat="1" ht="13.5" customHeight="1">
      <c r="A514" s="41"/>
      <c r="B514" s="30"/>
      <c r="C514" s="26"/>
      <c r="D514" s="384"/>
      <c r="E514" s="31"/>
      <c r="F514" s="44"/>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c r="AS514" s="45"/>
      <c r="AT514" s="45"/>
      <c r="AU514" s="45"/>
      <c r="AV514" s="45"/>
      <c r="AW514" s="45"/>
    </row>
    <row r="515" spans="2:8" ht="13.5" customHeight="1">
      <c r="B515" s="30"/>
      <c r="C515" s="26"/>
      <c r="F515" s="15"/>
      <c r="H515" s="10" t="s">
        <v>16</v>
      </c>
    </row>
    <row r="516" spans="2:6" ht="13.5" customHeight="1">
      <c r="B516" s="30"/>
      <c r="C516" s="26"/>
      <c r="F516" s="15"/>
    </row>
    <row r="517" spans="2:6" ht="13.5" customHeight="1">
      <c r="B517" s="30"/>
      <c r="C517" s="26"/>
      <c r="F517" s="15"/>
    </row>
    <row r="518" spans="2:6" ht="13.5" customHeight="1">
      <c r="B518" s="30"/>
      <c r="C518" s="26"/>
      <c r="F518" s="15"/>
    </row>
    <row r="519" spans="1:6" ht="13.5" customHeight="1">
      <c r="A519" s="42"/>
      <c r="B519" s="43"/>
      <c r="C519" s="26"/>
      <c r="F519" s="15"/>
    </row>
    <row r="520" spans="1:6" ht="13.5" customHeight="1">
      <c r="A520" s="42"/>
      <c r="B520" s="30"/>
      <c r="C520" s="26"/>
      <c r="F520" s="15"/>
    </row>
    <row r="521" spans="1:6" ht="13.5" customHeight="1">
      <c r="A521" s="42"/>
      <c r="B521" s="30"/>
      <c r="C521" s="26"/>
      <c r="F521" s="15"/>
    </row>
    <row r="522" spans="1:6" ht="13.5" customHeight="1">
      <c r="A522" s="42"/>
      <c r="B522" s="30"/>
      <c r="C522" s="26"/>
      <c r="F522" s="15"/>
    </row>
    <row r="523" spans="1:49" s="40" customFormat="1" ht="25.5" customHeight="1">
      <c r="A523" s="42"/>
      <c r="B523" s="16"/>
      <c r="C523" s="26"/>
      <c r="D523" s="384"/>
      <c r="E523" s="31"/>
      <c r="F523" s="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c r="AK523" s="39"/>
      <c r="AL523" s="39"/>
      <c r="AM523" s="39"/>
      <c r="AN523" s="39"/>
      <c r="AO523" s="39"/>
      <c r="AP523" s="39"/>
      <c r="AQ523" s="39"/>
      <c r="AR523" s="39"/>
      <c r="AS523" s="39"/>
      <c r="AT523" s="39"/>
      <c r="AU523" s="39"/>
      <c r="AV523" s="39"/>
      <c r="AW523" s="39"/>
    </row>
    <row r="524" spans="1:49" s="40" customFormat="1" ht="13.5" customHeight="1">
      <c r="A524" s="42"/>
      <c r="B524" s="16"/>
      <c r="C524" s="26"/>
      <c r="D524" s="384"/>
      <c r="E524" s="31"/>
      <c r="F524" s="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c r="AK524" s="39"/>
      <c r="AL524" s="39"/>
      <c r="AM524" s="39"/>
      <c r="AN524" s="39"/>
      <c r="AO524" s="39"/>
      <c r="AP524" s="39"/>
      <c r="AQ524" s="39"/>
      <c r="AR524" s="39"/>
      <c r="AS524" s="39"/>
      <c r="AT524" s="39"/>
      <c r="AU524" s="39"/>
      <c r="AV524" s="39"/>
      <c r="AW524" s="39"/>
    </row>
    <row r="525" spans="1:49" s="40" customFormat="1" ht="13.5" customHeight="1">
      <c r="A525" s="42"/>
      <c r="B525" s="16"/>
      <c r="C525" s="26"/>
      <c r="D525" s="384"/>
      <c r="E525" s="31"/>
      <c r="F525" s="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39"/>
      <c r="AL525" s="39"/>
      <c r="AM525" s="39"/>
      <c r="AN525" s="39"/>
      <c r="AO525" s="39"/>
      <c r="AP525" s="39"/>
      <c r="AQ525" s="39"/>
      <c r="AR525" s="39"/>
      <c r="AS525" s="39"/>
      <c r="AT525" s="39"/>
      <c r="AU525" s="39"/>
      <c r="AV525" s="39"/>
      <c r="AW525" s="39"/>
    </row>
    <row r="526" spans="1:49" s="40" customFormat="1" ht="26.25" customHeight="1">
      <c r="A526" s="42"/>
      <c r="B526" s="16"/>
      <c r="C526" s="26"/>
      <c r="D526" s="384"/>
      <c r="E526" s="31"/>
      <c r="F526" s="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c r="AK526" s="39"/>
      <c r="AL526" s="39"/>
      <c r="AM526" s="39"/>
      <c r="AN526" s="39"/>
      <c r="AO526" s="39"/>
      <c r="AP526" s="39"/>
      <c r="AQ526" s="39"/>
      <c r="AR526" s="39"/>
      <c r="AS526" s="39"/>
      <c r="AT526" s="39"/>
      <c r="AU526" s="39"/>
      <c r="AV526" s="39"/>
      <c r="AW526" s="39"/>
    </row>
    <row r="527" spans="1:49" s="40" customFormat="1" ht="13.5" customHeight="1">
      <c r="A527" s="42"/>
      <c r="B527" s="16"/>
      <c r="C527" s="26"/>
      <c r="D527" s="384"/>
      <c r="E527" s="31"/>
      <c r="F527" s="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39"/>
      <c r="AL527" s="39"/>
      <c r="AM527" s="39"/>
      <c r="AN527" s="39"/>
      <c r="AO527" s="39"/>
      <c r="AP527" s="39"/>
      <c r="AQ527" s="39"/>
      <c r="AR527" s="39"/>
      <c r="AS527" s="39"/>
      <c r="AT527" s="39"/>
      <c r="AU527" s="39"/>
      <c r="AV527" s="39"/>
      <c r="AW527" s="39"/>
    </row>
    <row r="528" spans="1:49" s="40" customFormat="1" ht="13.5" customHeight="1">
      <c r="A528" s="42"/>
      <c r="B528" s="16"/>
      <c r="C528" s="26"/>
      <c r="D528" s="384"/>
      <c r="E528" s="31"/>
      <c r="F528" s="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row>
    <row r="529" spans="1:3" ht="39" customHeight="1">
      <c r="A529" s="27"/>
      <c r="B529" s="16"/>
      <c r="C529" s="26"/>
    </row>
    <row r="530" spans="2:3" ht="13.5" customHeight="1">
      <c r="B530" s="16"/>
      <c r="C530" s="26"/>
    </row>
    <row r="531" spans="2:3" ht="13.5" customHeight="1">
      <c r="B531" s="16"/>
      <c r="C531" s="26"/>
    </row>
    <row r="532" spans="1:3" ht="39" customHeight="1">
      <c r="A532" s="27"/>
      <c r="B532" s="16"/>
      <c r="C532" s="26"/>
    </row>
    <row r="533" spans="2:3" ht="13.5" customHeight="1">
      <c r="B533" s="16"/>
      <c r="C533" s="26"/>
    </row>
    <row r="534" spans="2:3" ht="13.5" customHeight="1">
      <c r="B534" s="16"/>
      <c r="C534" s="26"/>
    </row>
    <row r="535" spans="2:8" ht="13.5" customHeight="1">
      <c r="B535" s="30"/>
      <c r="C535" s="26"/>
      <c r="F535" s="15"/>
      <c r="H535" s="10" t="s">
        <v>16</v>
      </c>
    </row>
    <row r="536" spans="2:6" ht="13.5" customHeight="1">
      <c r="B536" s="30"/>
      <c r="C536" s="26"/>
      <c r="F536" s="15"/>
    </row>
    <row r="537" spans="2:6" ht="13.5" customHeight="1">
      <c r="B537" s="30"/>
      <c r="C537" s="26"/>
      <c r="F537" s="15"/>
    </row>
    <row r="538" spans="2:6" ht="13.5" customHeight="1">
      <c r="B538" s="30"/>
      <c r="C538" s="26"/>
      <c r="F538" s="15"/>
    </row>
    <row r="539" spans="2:6" ht="51" customHeight="1">
      <c r="B539" s="16"/>
      <c r="C539" s="26"/>
      <c r="F539" s="15"/>
    </row>
    <row r="540" spans="2:3" ht="13.5" customHeight="1">
      <c r="B540" s="16"/>
      <c r="C540" s="26"/>
    </row>
    <row r="541" spans="2:3" ht="13.5" customHeight="1">
      <c r="B541" s="16"/>
      <c r="C541" s="26"/>
    </row>
    <row r="542" spans="2:6" ht="27" customHeight="1">
      <c r="B542" s="16"/>
      <c r="C542" s="26"/>
      <c r="F542" s="15"/>
    </row>
    <row r="543" spans="2:3" ht="13.5" customHeight="1">
      <c r="B543" s="16"/>
      <c r="C543" s="26"/>
    </row>
    <row r="544" spans="2:3" ht="13.5" customHeight="1">
      <c r="B544" s="16"/>
      <c r="C544" s="26"/>
    </row>
    <row r="545" spans="2:3" ht="13.5" customHeight="1">
      <c r="B545" s="16"/>
      <c r="C545" s="26"/>
    </row>
    <row r="546" spans="2:6" ht="12.75">
      <c r="B546" s="16"/>
      <c r="C546" s="26"/>
      <c r="F546" s="15"/>
    </row>
    <row r="547" spans="2:3" ht="13.5" customHeight="1">
      <c r="B547" s="16"/>
      <c r="C547" s="26"/>
    </row>
    <row r="548" spans="2:3" ht="13.5" customHeight="1">
      <c r="B548" s="16"/>
      <c r="C548" s="26"/>
    </row>
    <row r="549" spans="2:3" ht="27" customHeight="1">
      <c r="B549" s="16"/>
      <c r="C549" s="26"/>
    </row>
    <row r="550" spans="2:3" ht="13.5" customHeight="1">
      <c r="B550" s="16"/>
      <c r="C550" s="26"/>
    </row>
    <row r="551" spans="2:6" ht="13.5" customHeight="1">
      <c r="B551" s="30"/>
      <c r="C551" s="26"/>
      <c r="F551" s="15"/>
    </row>
    <row r="552" spans="2:8" ht="13.5" customHeight="1">
      <c r="B552" s="30"/>
      <c r="C552" s="26"/>
      <c r="F552" s="15"/>
      <c r="H552" s="10" t="s">
        <v>16</v>
      </c>
    </row>
    <row r="553" spans="2:6" ht="13.5" customHeight="1">
      <c r="B553" s="30"/>
      <c r="C553" s="26"/>
      <c r="F553" s="15"/>
    </row>
    <row r="554" spans="2:6" ht="13.5" customHeight="1">
      <c r="B554" s="30"/>
      <c r="C554" s="26"/>
      <c r="F554" s="15"/>
    </row>
    <row r="555" spans="2:6" ht="13.5" customHeight="1">
      <c r="B555" s="30"/>
      <c r="C555" s="26"/>
      <c r="F555" s="15"/>
    </row>
    <row r="556" spans="2:6" ht="13.5" customHeight="1">
      <c r="B556" s="30"/>
      <c r="C556" s="26"/>
      <c r="F556" s="15"/>
    </row>
    <row r="557" spans="2:6" ht="40.5" customHeight="1">
      <c r="B557" s="38"/>
      <c r="C557" s="26"/>
      <c r="F557" s="15"/>
    </row>
    <row r="558" spans="2:3" ht="13.5" customHeight="1">
      <c r="B558" s="38"/>
      <c r="C558" s="26"/>
    </row>
    <row r="559" spans="2:6" ht="13.5" customHeight="1">
      <c r="B559" s="30"/>
      <c r="C559" s="26"/>
      <c r="F559" s="15"/>
    </row>
    <row r="560" spans="2:6" ht="27" customHeight="1">
      <c r="B560" s="38"/>
      <c r="C560" s="26"/>
      <c r="F560" s="15"/>
    </row>
    <row r="561" spans="2:3" ht="13.5" customHeight="1">
      <c r="B561" s="38"/>
      <c r="C561" s="26"/>
    </row>
    <row r="562" spans="2:6" ht="13.5" customHeight="1">
      <c r="B562" s="38"/>
      <c r="C562" s="26"/>
      <c r="F562" s="15"/>
    </row>
    <row r="563" spans="2:6" ht="25.5" customHeight="1">
      <c r="B563" s="30"/>
      <c r="C563" s="26"/>
      <c r="F563" s="15"/>
    </row>
    <row r="564" spans="2:6" ht="13.5" customHeight="1">
      <c r="B564" s="38"/>
      <c r="C564" s="26"/>
      <c r="F564" s="15"/>
    </row>
    <row r="565" spans="2:6" ht="13.5" customHeight="1">
      <c r="B565" s="38"/>
      <c r="C565" s="26"/>
      <c r="F565" s="15"/>
    </row>
    <row r="566" spans="2:6" ht="13.5" customHeight="1">
      <c r="B566" s="38"/>
      <c r="C566" s="26"/>
      <c r="F566" s="15"/>
    </row>
    <row r="567" spans="2:6" ht="13.5" customHeight="1">
      <c r="B567" s="30"/>
      <c r="C567" s="26"/>
      <c r="F567" s="15"/>
    </row>
    <row r="568" spans="2:6" ht="13.5" customHeight="1">
      <c r="B568" s="38"/>
      <c r="C568" s="26"/>
      <c r="F568" s="15"/>
    </row>
    <row r="569" spans="2:6" ht="27" customHeight="1">
      <c r="B569" s="38"/>
      <c r="C569" s="26"/>
      <c r="F569" s="15"/>
    </row>
    <row r="570" spans="2:3" ht="13.5" customHeight="1">
      <c r="B570" s="38"/>
      <c r="C570" s="26"/>
    </row>
    <row r="571" spans="2:6" ht="13.5" customHeight="1">
      <c r="B571" s="38"/>
      <c r="C571" s="26"/>
      <c r="F571" s="15"/>
    </row>
    <row r="572" spans="2:6" ht="39" customHeight="1">
      <c r="B572" s="38"/>
      <c r="C572" s="26"/>
      <c r="F572" s="15"/>
    </row>
    <row r="573" spans="2:3" ht="13.5" customHeight="1">
      <c r="B573" s="38"/>
      <c r="C573" s="26"/>
    </row>
    <row r="574" spans="2:6" ht="25.5" customHeight="1">
      <c r="B574" s="38"/>
      <c r="C574" s="26"/>
      <c r="F574" s="15"/>
    </row>
    <row r="575" spans="2:3" ht="13.5" customHeight="1">
      <c r="B575" s="38"/>
      <c r="C575" s="26"/>
    </row>
    <row r="576" spans="2:3" ht="13.5" customHeight="1">
      <c r="B576" s="38"/>
      <c r="C576" s="26"/>
    </row>
    <row r="577" spans="2:6" ht="25.5" customHeight="1">
      <c r="B577" s="30"/>
      <c r="C577" s="26"/>
      <c r="F577" s="47"/>
    </row>
    <row r="578" spans="2:3" ht="13.5" customHeight="1">
      <c r="B578" s="38"/>
      <c r="C578" s="26"/>
    </row>
    <row r="579" spans="2:6" ht="13.5" customHeight="1">
      <c r="B579" s="38"/>
      <c r="C579" s="26"/>
      <c r="F579" s="15"/>
    </row>
    <row r="580" spans="1:6" ht="13.5" customHeight="1">
      <c r="A580" s="42"/>
      <c r="B580" s="30"/>
      <c r="C580" s="26"/>
      <c r="F580" s="15"/>
    </row>
    <row r="581" spans="1:6" ht="13.5" customHeight="1">
      <c r="A581" s="42"/>
      <c r="B581" s="30"/>
      <c r="C581" s="26"/>
      <c r="F581" s="15"/>
    </row>
    <row r="582" spans="1:6" ht="13.5" customHeight="1">
      <c r="A582" s="42"/>
      <c r="B582" s="30"/>
      <c r="C582" s="26"/>
      <c r="F582" s="15"/>
    </row>
    <row r="583" spans="1:6" ht="13.5" customHeight="1">
      <c r="A583" s="42"/>
      <c r="B583" s="30"/>
      <c r="C583" s="26"/>
      <c r="F583" s="15"/>
    </row>
    <row r="584" spans="1:6" ht="13.5" customHeight="1">
      <c r="A584" s="42"/>
      <c r="B584" s="30"/>
      <c r="C584" s="26"/>
      <c r="F584" s="15"/>
    </row>
    <row r="585" spans="1:6" ht="13.5" customHeight="1">
      <c r="A585" s="42"/>
      <c r="B585" s="30"/>
      <c r="C585" s="26"/>
      <c r="F585" s="15"/>
    </row>
    <row r="586" spans="1:6" ht="13.5" customHeight="1">
      <c r="A586" s="42"/>
      <c r="B586" s="30"/>
      <c r="C586" s="26"/>
      <c r="F586" s="15"/>
    </row>
    <row r="587" spans="1:6" ht="13.5" customHeight="1">
      <c r="A587" s="42"/>
      <c r="B587" s="30"/>
      <c r="C587" s="26"/>
      <c r="F587" s="15"/>
    </row>
    <row r="588" spans="1:6" ht="13.5" customHeight="1">
      <c r="A588" s="42"/>
      <c r="B588" s="30"/>
      <c r="C588" s="26"/>
      <c r="F588" s="15"/>
    </row>
    <row r="589" spans="1:6" ht="13.5" customHeight="1">
      <c r="A589" s="42"/>
      <c r="B589" s="30"/>
      <c r="C589" s="26"/>
      <c r="F589" s="15"/>
    </row>
    <row r="590" spans="1:6" ht="13.5" customHeight="1">
      <c r="A590" s="42"/>
      <c r="B590" s="30"/>
      <c r="C590" s="26"/>
      <c r="F590" s="15"/>
    </row>
    <row r="591" spans="1:6" ht="13.5" customHeight="1">
      <c r="A591" s="42"/>
      <c r="B591" s="30"/>
      <c r="C591" s="26"/>
      <c r="F591" s="15"/>
    </row>
    <row r="592" spans="1:6" ht="40.5" customHeight="1">
      <c r="A592" s="42"/>
      <c r="B592" s="38"/>
      <c r="C592" s="26"/>
      <c r="F592" s="15"/>
    </row>
    <row r="593" spans="1:3" ht="13.5" customHeight="1">
      <c r="A593" s="42"/>
      <c r="B593" s="38"/>
      <c r="C593" s="26"/>
    </row>
    <row r="594" spans="1:6" ht="13.5" customHeight="1">
      <c r="A594" s="42"/>
      <c r="B594" s="40"/>
      <c r="C594" s="26"/>
      <c r="F594" s="15"/>
    </row>
    <row r="595" spans="1:6" ht="39" customHeight="1">
      <c r="A595" s="42"/>
      <c r="B595" s="38"/>
      <c r="C595" s="26"/>
      <c r="F595" s="15"/>
    </row>
    <row r="596" spans="1:3" ht="13.5" customHeight="1">
      <c r="A596" s="42"/>
      <c r="B596" s="38"/>
      <c r="C596" s="26"/>
    </row>
    <row r="597" spans="1:6" ht="13.5" customHeight="1">
      <c r="A597" s="42"/>
      <c r="B597" s="38"/>
      <c r="C597" s="26"/>
      <c r="F597" s="15"/>
    </row>
    <row r="598" spans="1:6" ht="13.5" customHeight="1">
      <c r="A598" s="42"/>
      <c r="B598" s="38"/>
      <c r="C598" s="26"/>
      <c r="F598" s="15"/>
    </row>
    <row r="599" spans="1:3" ht="13.5" customHeight="1">
      <c r="A599" s="42"/>
      <c r="B599" s="38"/>
      <c r="C599" s="26"/>
    </row>
    <row r="600" spans="1:3" ht="13.5" customHeight="1">
      <c r="A600" s="42"/>
      <c r="B600" s="38"/>
      <c r="C600" s="26"/>
    </row>
    <row r="601" spans="1:6" ht="13.5" customHeight="1">
      <c r="A601" s="42"/>
      <c r="B601" s="30"/>
      <c r="C601" s="26"/>
      <c r="F601" s="47"/>
    </row>
    <row r="602" spans="1:3" ht="13.5" customHeight="1">
      <c r="A602" s="42"/>
      <c r="B602" s="38"/>
      <c r="C602" s="26"/>
    </row>
    <row r="603" spans="1:6" ht="13.5" customHeight="1">
      <c r="A603" s="42"/>
      <c r="B603" s="38"/>
      <c r="C603" s="26"/>
      <c r="F603" s="15"/>
    </row>
    <row r="604" spans="1:3" ht="13.5" customHeight="1">
      <c r="A604" s="42"/>
      <c r="B604" s="48"/>
      <c r="C604" s="26"/>
    </row>
    <row r="605" spans="1:3" ht="13.5" customHeight="1">
      <c r="A605" s="42"/>
      <c r="B605" s="38"/>
      <c r="C605" s="26"/>
    </row>
    <row r="606" spans="1:3" ht="25.5" customHeight="1">
      <c r="A606" s="42"/>
      <c r="B606" s="38"/>
      <c r="C606" s="26"/>
    </row>
    <row r="607" spans="2:3" ht="13.5" customHeight="1">
      <c r="B607" s="38"/>
      <c r="C607" s="26"/>
    </row>
    <row r="608" spans="2:6" ht="13.5" customHeight="1">
      <c r="B608" s="38"/>
      <c r="C608" s="26"/>
      <c r="F608" s="15"/>
    </row>
    <row r="609" spans="1:6" ht="13.5" customHeight="1">
      <c r="A609" s="42"/>
      <c r="B609" s="38"/>
      <c r="C609" s="26"/>
      <c r="F609" s="15"/>
    </row>
    <row r="610" spans="1:3" ht="13.5" customHeight="1">
      <c r="A610" s="42"/>
      <c r="B610" s="38"/>
      <c r="C610" s="26"/>
    </row>
    <row r="611" spans="1:3" ht="13.5" customHeight="1">
      <c r="A611" s="42"/>
      <c r="B611" s="38"/>
      <c r="C611" s="26"/>
    </row>
    <row r="612" spans="1:6" ht="13.5" customHeight="1">
      <c r="A612" s="42"/>
      <c r="B612" s="48"/>
      <c r="C612" s="26"/>
      <c r="F612" s="47"/>
    </row>
    <row r="613" spans="1:3" ht="13.5" customHeight="1">
      <c r="A613" s="42"/>
      <c r="B613" s="38"/>
      <c r="C613" s="26"/>
    </row>
    <row r="614" spans="1:3" ht="13.5" customHeight="1">
      <c r="A614" s="42"/>
      <c r="B614" s="38"/>
      <c r="C614" s="26"/>
    </row>
    <row r="615" spans="2:6" ht="13.5" customHeight="1">
      <c r="B615" s="30"/>
      <c r="C615" s="26"/>
      <c r="F615" s="15"/>
    </row>
    <row r="616" spans="2:6" ht="13.5" customHeight="1">
      <c r="B616" s="30"/>
      <c r="C616" s="26"/>
      <c r="F616" s="15"/>
    </row>
    <row r="617" ht="13.5" customHeight="1">
      <c r="A617" s="27"/>
    </row>
    <row r="618" ht="13.5" customHeight="1"/>
    <row r="619" ht="13.5" customHeight="1"/>
    <row r="620" ht="13.5" customHeight="1">
      <c r="A620" s="27"/>
    </row>
    <row r="621" ht="13.5" customHeight="1"/>
    <row r="622" ht="13.5" customHeight="1"/>
    <row r="623" spans="2:6" ht="13.5" customHeight="1">
      <c r="B623" s="30"/>
      <c r="C623" s="26"/>
      <c r="F623" s="15"/>
    </row>
    <row r="624" ht="13.5" customHeight="1"/>
    <row r="625" spans="1:49" s="52" customFormat="1" ht="27" customHeight="1">
      <c r="A625" s="27"/>
      <c r="B625" s="8"/>
      <c r="C625" s="49"/>
      <c r="D625" s="388"/>
      <c r="E625" s="50"/>
      <c r="F625" s="49"/>
      <c r="G625" s="51"/>
      <c r="H625" s="51"/>
      <c r="I625" s="51"/>
      <c r="J625" s="51"/>
      <c r="K625" s="51"/>
      <c r="L625" s="51"/>
      <c r="M625" s="51"/>
      <c r="N625" s="51"/>
      <c r="O625" s="51"/>
      <c r="P625" s="51"/>
      <c r="Q625" s="51"/>
      <c r="R625" s="51"/>
      <c r="S625" s="51"/>
      <c r="T625" s="51"/>
      <c r="U625" s="51"/>
      <c r="V625" s="51"/>
      <c r="W625" s="51"/>
      <c r="X625" s="51"/>
      <c r="Y625" s="51"/>
      <c r="Z625" s="51"/>
      <c r="AA625" s="51"/>
      <c r="AB625" s="51"/>
      <c r="AC625" s="51"/>
      <c r="AD625" s="51"/>
      <c r="AE625" s="51"/>
      <c r="AF625" s="51"/>
      <c r="AG625" s="51"/>
      <c r="AH625" s="51"/>
      <c r="AI625" s="51"/>
      <c r="AJ625" s="51"/>
      <c r="AK625" s="51"/>
      <c r="AL625" s="51"/>
      <c r="AM625" s="51"/>
      <c r="AN625" s="51"/>
      <c r="AO625" s="51"/>
      <c r="AP625" s="51"/>
      <c r="AQ625" s="51"/>
      <c r="AR625" s="51"/>
      <c r="AS625" s="51"/>
      <c r="AT625" s="51"/>
      <c r="AU625" s="51"/>
      <c r="AV625" s="51"/>
      <c r="AW625" s="51"/>
    </row>
    <row r="626" spans="1:49" s="52" customFormat="1" ht="13.5" customHeight="1">
      <c r="A626" s="28"/>
      <c r="B626" s="8"/>
      <c r="C626" s="49"/>
      <c r="D626" s="388"/>
      <c r="E626" s="50"/>
      <c r="F626" s="53"/>
      <c r="G626" s="51"/>
      <c r="H626" s="51"/>
      <c r="I626" s="51"/>
      <c r="J626" s="51"/>
      <c r="K626" s="51"/>
      <c r="L626" s="51"/>
      <c r="M626" s="51"/>
      <c r="N626" s="51"/>
      <c r="O626" s="51"/>
      <c r="P626" s="51"/>
      <c r="Q626" s="51"/>
      <c r="R626" s="51"/>
      <c r="S626" s="51"/>
      <c r="T626" s="51"/>
      <c r="U626" s="51"/>
      <c r="V626" s="51"/>
      <c r="W626" s="51"/>
      <c r="X626" s="51"/>
      <c r="Y626" s="51"/>
      <c r="Z626" s="51"/>
      <c r="AA626" s="51"/>
      <c r="AB626" s="51"/>
      <c r="AC626" s="51"/>
      <c r="AD626" s="51"/>
      <c r="AE626" s="51"/>
      <c r="AF626" s="51"/>
      <c r="AG626" s="51"/>
      <c r="AH626" s="51"/>
      <c r="AI626" s="51"/>
      <c r="AJ626" s="51"/>
      <c r="AK626" s="51"/>
      <c r="AL626" s="51"/>
      <c r="AM626" s="51"/>
      <c r="AN626" s="51"/>
      <c r="AO626" s="51"/>
      <c r="AP626" s="51"/>
      <c r="AQ626" s="51"/>
      <c r="AR626" s="51"/>
      <c r="AS626" s="51"/>
      <c r="AT626" s="51"/>
      <c r="AU626" s="51"/>
      <c r="AV626" s="51"/>
      <c r="AW626" s="51"/>
    </row>
    <row r="627" ht="13.5" customHeight="1"/>
    <row r="628" spans="2:6" ht="13.5" customHeight="1">
      <c r="B628" s="30"/>
      <c r="C628" s="26"/>
      <c r="F628" s="15"/>
    </row>
    <row r="629" spans="2:6" ht="13.5" customHeight="1">
      <c r="B629" s="30"/>
      <c r="C629" s="26"/>
      <c r="F629" s="15"/>
    </row>
    <row r="630" spans="2:6" ht="13.5" customHeight="1">
      <c r="B630" s="30"/>
      <c r="C630" s="26"/>
      <c r="F630" s="15"/>
    </row>
    <row r="631" spans="2:6" ht="13.5" customHeight="1">
      <c r="B631" s="30"/>
      <c r="C631" s="26"/>
      <c r="F631" s="15"/>
    </row>
    <row r="632" spans="2:6" ht="13.5" customHeight="1">
      <c r="B632" s="30"/>
      <c r="C632" s="26"/>
      <c r="F632" s="15"/>
    </row>
    <row r="633" spans="2:6" ht="13.5" customHeight="1">
      <c r="B633" s="30"/>
      <c r="C633" s="26"/>
      <c r="F633" s="15"/>
    </row>
    <row r="634" spans="2:6" ht="13.5" customHeight="1">
      <c r="B634" s="38"/>
      <c r="C634" s="26"/>
      <c r="F634" s="15"/>
    </row>
    <row r="635" spans="2:6" ht="13.5" customHeight="1">
      <c r="B635" s="38"/>
      <c r="C635" s="26"/>
      <c r="F635" s="49"/>
    </row>
    <row r="636" spans="2:6" ht="13.5" customHeight="1">
      <c r="B636" s="30"/>
      <c r="C636" s="26"/>
      <c r="F636" s="15"/>
    </row>
    <row r="637" spans="2:6" ht="13.5" customHeight="1">
      <c r="B637" s="30"/>
      <c r="C637" s="26"/>
      <c r="F637" s="15"/>
    </row>
    <row r="638" spans="2:6" ht="13.5" customHeight="1">
      <c r="B638" s="30"/>
      <c r="C638" s="26"/>
      <c r="F638" s="15"/>
    </row>
    <row r="639" spans="2:6" ht="13.5" customHeight="1">
      <c r="B639" s="30"/>
      <c r="C639" s="26"/>
      <c r="F639" s="15"/>
    </row>
    <row r="640" spans="2:6" ht="13.5" customHeight="1">
      <c r="B640" s="30"/>
      <c r="C640" s="26"/>
      <c r="F640" s="15"/>
    </row>
    <row r="641" ht="13.5" customHeight="1">
      <c r="A641" s="27"/>
    </row>
    <row r="642" ht="13.5" customHeight="1"/>
    <row r="643" ht="13.5" customHeight="1"/>
    <row r="644" spans="2:8" ht="13.5" customHeight="1">
      <c r="B644" s="30"/>
      <c r="C644" s="26"/>
      <c r="F644" s="15"/>
      <c r="H644" s="10" t="s">
        <v>16</v>
      </c>
    </row>
    <row r="645" ht="13.5" customHeight="1"/>
    <row r="646" spans="2:6" ht="13.5" customHeight="1">
      <c r="B646" s="30"/>
      <c r="C646" s="26"/>
      <c r="F646" s="15"/>
    </row>
  </sheetData>
  <sheetProtection password="CE1E" sheet="1" objects="1" scenarios="1" selectLockedCells="1"/>
  <dataValidations count="1">
    <dataValidation type="custom" allowBlank="1" showInputMessage="1" showErrorMessage="1" errorTitle="Preverite vnos" error="Cena/enoto je po Navodilih potrebno vnesti na dve decimalni mesti" sqref="D43:D188">
      <formula1>D43=ROUND(D43,2)</formula1>
    </dataValidation>
  </dataValidations>
  <printOptions/>
  <pageMargins left="1.1811023622047245" right="0.7874015748031497" top="1.1811023622047245" bottom="0.7874015748031497" header="0.2362204724409449" footer="0"/>
  <pageSetup firstPageNumber="1" useFirstPageNumber="1" horizontalDpi="300" verticalDpi="300" orientation="portrait" paperSize="9" r:id="rId1"/>
  <headerFooter alignWithMargins="0">
    <oddHeader>&amp;C&amp;"SSPalatino,Ležeče"&amp;10Izgradnja hodnika za pešce ob regionalni cesti R3-733, 
odsek 5831 Vavata vas - Dolenjske Toplice - Podturn 
od km 5+384 do km 6+255</oddHeader>
    <oddFooter>&amp;L&amp;"SSPalatino,Običajno"&amp;F&amp;C&amp;"Arial,Navadno"&amp;9&amp;P&amp;R&amp;"SSPalatino,Običajno"&amp;A</oddFooter>
  </headerFooter>
  <rowBreaks count="3" manualBreakCount="3">
    <brk id="40" max="5" man="1"/>
    <brk id="76" max="5" man="1"/>
    <brk id="120" max="5" man="1"/>
  </rowBreaks>
</worksheet>
</file>

<file path=xl/worksheets/sheet4.xml><?xml version="1.0" encoding="utf-8"?>
<worksheet xmlns="http://schemas.openxmlformats.org/spreadsheetml/2006/main" xmlns:r="http://schemas.openxmlformats.org/officeDocument/2006/relationships">
  <dimension ref="A2:E293"/>
  <sheetViews>
    <sheetView view="pageBreakPreview" zoomScaleSheetLayoutView="100" zoomScalePageLayoutView="0" workbookViewId="0" topLeftCell="A28">
      <selection activeCell="D48" sqref="D48"/>
    </sheetView>
  </sheetViews>
  <sheetFormatPr defaultColWidth="9.00390625" defaultRowHeight="12.75"/>
  <cols>
    <col min="1" max="1" width="9.75390625" style="0" customWidth="1"/>
    <col min="2" max="2" width="40.75390625" style="0" customWidth="1"/>
    <col min="3" max="3" width="9.75390625" style="0" customWidth="1"/>
    <col min="4" max="4" width="9.75390625" style="353" customWidth="1"/>
    <col min="5" max="5" width="16.375" style="0" customWidth="1"/>
  </cols>
  <sheetData>
    <row r="2" spans="1:5" ht="12.75">
      <c r="A2" s="130"/>
      <c r="B2" s="130"/>
      <c r="C2" s="130"/>
      <c r="D2" s="352"/>
      <c r="E2" s="130"/>
    </row>
    <row r="3" spans="1:5" ht="12.75">
      <c r="A3" s="130"/>
      <c r="B3" s="130"/>
      <c r="C3" s="130"/>
      <c r="D3" s="352"/>
      <c r="E3" s="130"/>
    </row>
    <row r="4" spans="1:5" ht="12.75">
      <c r="A4" s="130"/>
      <c r="B4" s="130"/>
      <c r="C4" s="130"/>
      <c r="D4" s="352"/>
      <c r="E4" s="130"/>
    </row>
    <row r="5" spans="1:5" ht="12.75">
      <c r="A5" s="130"/>
      <c r="B5" s="130"/>
      <c r="C5" s="130"/>
      <c r="D5" s="352"/>
      <c r="E5" s="130"/>
    </row>
    <row r="6" spans="1:5" ht="12.75">
      <c r="A6" s="130"/>
      <c r="B6" s="130"/>
      <c r="C6" s="130"/>
      <c r="D6" s="352"/>
      <c r="E6" s="130"/>
    </row>
    <row r="7" spans="1:5" ht="12.75">
      <c r="A7" s="130"/>
      <c r="B7" s="130"/>
      <c r="C7" s="130"/>
      <c r="D7" s="352"/>
      <c r="E7" s="130"/>
    </row>
    <row r="8" spans="1:5" ht="12.75">
      <c r="A8" s="130"/>
      <c r="B8" s="130"/>
      <c r="C8" s="130"/>
      <c r="D8" s="352"/>
      <c r="E8" s="130"/>
    </row>
    <row r="9" spans="1:5" ht="12.75">
      <c r="A9" s="130"/>
      <c r="B9" s="130"/>
      <c r="C9" s="130"/>
      <c r="D9" s="352"/>
      <c r="E9" s="130"/>
    </row>
    <row r="10" spans="1:5" ht="14.25">
      <c r="A10" s="289"/>
      <c r="B10" s="290" t="s">
        <v>469</v>
      </c>
      <c r="C10" s="291"/>
      <c r="D10" s="389"/>
      <c r="E10" s="204"/>
    </row>
    <row r="11" spans="1:5" ht="12.75">
      <c r="A11" s="292"/>
      <c r="B11" s="293"/>
      <c r="C11" s="294"/>
      <c r="D11" s="390"/>
      <c r="E11" s="204"/>
    </row>
    <row r="12" spans="1:5" ht="12.75">
      <c r="A12" s="292"/>
      <c r="B12" s="293"/>
      <c r="C12" s="294"/>
      <c r="D12" s="390"/>
      <c r="E12" s="204"/>
    </row>
    <row r="13" spans="1:5" ht="12.75">
      <c r="A13" s="292"/>
      <c r="B13" s="295"/>
      <c r="C13" s="206"/>
      <c r="D13" s="391"/>
      <c r="E13" s="204"/>
    </row>
    <row r="14" spans="1:5" ht="12.75">
      <c r="A14" s="292"/>
      <c r="B14" s="295"/>
      <c r="C14" s="206"/>
      <c r="D14" s="391"/>
      <c r="E14" s="204"/>
    </row>
    <row r="15" spans="1:5" ht="14.25">
      <c r="A15" s="296" t="s">
        <v>26</v>
      </c>
      <c r="B15" s="297" t="s">
        <v>21</v>
      </c>
      <c r="C15" s="206"/>
      <c r="D15" s="391"/>
      <c r="E15" s="298">
        <f>E65</f>
        <v>0</v>
      </c>
    </row>
    <row r="16" spans="1:5" ht="14.25">
      <c r="A16" s="296" t="s">
        <v>28</v>
      </c>
      <c r="B16" s="297" t="s">
        <v>12</v>
      </c>
      <c r="C16" s="206"/>
      <c r="D16" s="391"/>
      <c r="E16" s="298">
        <f>E93</f>
        <v>0</v>
      </c>
    </row>
    <row r="17" spans="1:5" ht="14.25">
      <c r="A17" s="296" t="s">
        <v>30</v>
      </c>
      <c r="B17" s="297" t="s">
        <v>18</v>
      </c>
      <c r="C17" s="206"/>
      <c r="D17" s="391"/>
      <c r="E17" s="298">
        <f>E104</f>
        <v>0</v>
      </c>
    </row>
    <row r="18" spans="1:5" ht="14.25">
      <c r="A18" s="299" t="s">
        <v>118</v>
      </c>
      <c r="B18" s="300" t="s">
        <v>116</v>
      </c>
      <c r="C18" s="206"/>
      <c r="D18" s="391"/>
      <c r="E18" s="298">
        <f>E151</f>
        <v>0</v>
      </c>
    </row>
    <row r="19" spans="1:5" ht="14.25">
      <c r="A19" s="296" t="s">
        <v>33</v>
      </c>
      <c r="B19" s="297" t="s">
        <v>34</v>
      </c>
      <c r="C19" s="206"/>
      <c r="D19" s="391"/>
      <c r="E19" s="298">
        <f>E164</f>
        <v>0</v>
      </c>
    </row>
    <row r="20" spans="1:5" ht="14.25">
      <c r="A20" s="292"/>
      <c r="B20" s="301"/>
      <c r="C20" s="206"/>
      <c r="D20" s="391"/>
      <c r="E20" s="298"/>
    </row>
    <row r="21" spans="1:5" ht="14.25">
      <c r="A21" s="292"/>
      <c r="B21" s="302" t="s">
        <v>13</v>
      </c>
      <c r="C21" s="206"/>
      <c r="D21" s="391"/>
      <c r="E21" s="303">
        <f>SUM(E15:E20)</f>
        <v>0</v>
      </c>
    </row>
    <row r="22" spans="1:5" ht="14.25">
      <c r="A22" s="292"/>
      <c r="B22" s="302" t="s">
        <v>441</v>
      </c>
      <c r="C22" s="206"/>
      <c r="D22" s="391"/>
      <c r="E22" s="303">
        <f>E21*0.05</f>
        <v>0</v>
      </c>
    </row>
    <row r="23" spans="1:5" ht="14.25">
      <c r="A23" s="292"/>
      <c r="B23" s="297"/>
      <c r="C23" s="206"/>
      <c r="D23" s="391"/>
      <c r="E23" s="303"/>
    </row>
    <row r="24" spans="1:5" ht="14.25">
      <c r="A24" s="292"/>
      <c r="B24" s="297"/>
      <c r="C24" s="206"/>
      <c r="D24" s="391"/>
      <c r="E24" s="303"/>
    </row>
    <row r="25" spans="1:5" ht="14.25">
      <c r="A25" s="292"/>
      <c r="B25" s="297"/>
      <c r="C25" s="206"/>
      <c r="D25" s="391"/>
      <c r="E25" s="303"/>
    </row>
    <row r="26" spans="1:5" ht="14.25">
      <c r="A26" s="292"/>
      <c r="B26" s="302" t="s">
        <v>13</v>
      </c>
      <c r="C26" s="206"/>
      <c r="D26" s="391"/>
      <c r="E26" s="303">
        <f>SUM(E21:E22)</f>
        <v>0</v>
      </c>
    </row>
    <row r="27" spans="1:5" ht="14.25">
      <c r="A27" s="292"/>
      <c r="B27" s="297"/>
      <c r="C27" s="206"/>
      <c r="D27" s="391"/>
      <c r="E27" s="303"/>
    </row>
    <row r="28" spans="1:5" ht="14.25">
      <c r="A28" s="292"/>
      <c r="B28" s="302"/>
      <c r="C28" s="206"/>
      <c r="D28" s="391"/>
      <c r="E28" s="303"/>
    </row>
    <row r="29" spans="1:5" ht="14.25">
      <c r="A29" s="292"/>
      <c r="B29" s="302" t="s">
        <v>335</v>
      </c>
      <c r="C29" s="206"/>
      <c r="D29" s="391"/>
      <c r="E29" s="303">
        <f>E26*0.22</f>
        <v>0</v>
      </c>
    </row>
    <row r="30" spans="1:5" ht="14.25">
      <c r="A30" s="292"/>
      <c r="B30" s="297"/>
      <c r="C30" s="206"/>
      <c r="D30" s="391"/>
      <c r="E30" s="303"/>
    </row>
    <row r="31" spans="1:5" ht="14.25">
      <c r="A31" s="292"/>
      <c r="B31" s="302" t="s">
        <v>32</v>
      </c>
      <c r="C31" s="206"/>
      <c r="D31" s="391"/>
      <c r="E31" s="303">
        <f>SUM(E26:E29)</f>
        <v>0</v>
      </c>
    </row>
    <row r="32" spans="1:5" ht="12.75">
      <c r="A32" s="292"/>
      <c r="B32" s="295"/>
      <c r="C32" s="206"/>
      <c r="D32" s="391"/>
      <c r="E32" s="304" t="s">
        <v>16</v>
      </c>
    </row>
    <row r="33" spans="1:5" ht="12.75">
      <c r="A33" s="292"/>
      <c r="B33" s="295"/>
      <c r="C33" s="206"/>
      <c r="D33" s="391"/>
      <c r="E33" s="204"/>
    </row>
    <row r="34" spans="1:5" ht="12.75">
      <c r="A34" s="292"/>
      <c r="B34" s="295"/>
      <c r="C34" s="206"/>
      <c r="D34" s="391"/>
      <c r="E34" s="204"/>
    </row>
    <row r="35" spans="1:5" ht="12.75">
      <c r="A35" s="292"/>
      <c r="B35" s="295"/>
      <c r="C35" s="206"/>
      <c r="D35" s="391"/>
      <c r="E35" s="204"/>
    </row>
    <row r="36" spans="1:5" ht="12.75">
      <c r="A36" s="292"/>
      <c r="B36" s="295"/>
      <c r="C36" s="206"/>
      <c r="D36" s="391"/>
      <c r="E36" s="204"/>
    </row>
    <row r="37" spans="1:5" ht="12.75">
      <c r="A37" s="292"/>
      <c r="B37" s="295"/>
      <c r="C37" s="206"/>
      <c r="D37" s="391"/>
      <c r="E37" s="204"/>
    </row>
    <row r="38" spans="1:5" ht="12.75">
      <c r="A38" s="292"/>
      <c r="B38" s="295"/>
      <c r="C38" s="206"/>
      <c r="D38" s="391"/>
      <c r="E38" s="204"/>
    </row>
    <row r="39" spans="1:5" ht="12.75">
      <c r="A39" s="292"/>
      <c r="B39" s="295"/>
      <c r="C39" s="206"/>
      <c r="D39" s="391"/>
      <c r="E39" s="204"/>
    </row>
    <row r="40" spans="1:5" ht="12.75">
      <c r="A40" s="305"/>
      <c r="B40" s="306"/>
      <c r="C40" s="307"/>
      <c r="D40" s="392"/>
      <c r="E40" s="204"/>
    </row>
    <row r="41" spans="1:5" ht="12.75">
      <c r="A41" s="305"/>
      <c r="B41" s="306"/>
      <c r="C41" s="307"/>
      <c r="D41" s="392"/>
      <c r="E41" s="204"/>
    </row>
    <row r="42" spans="1:5" ht="12.75">
      <c r="A42" s="305"/>
      <c r="B42" s="306"/>
      <c r="C42" s="307"/>
      <c r="D42" s="392"/>
      <c r="E42" s="204"/>
    </row>
    <row r="43" spans="1:5" ht="12.75">
      <c r="A43" s="305"/>
      <c r="B43" s="306"/>
      <c r="C43" s="307"/>
      <c r="D43" s="392"/>
      <c r="E43" s="204"/>
    </row>
    <row r="44" spans="1:5" ht="12.75">
      <c r="A44" s="305"/>
      <c r="B44" s="306"/>
      <c r="C44" s="307"/>
      <c r="D44" s="392"/>
      <c r="E44" s="204"/>
    </row>
    <row r="45" spans="1:5" ht="12.75">
      <c r="A45" s="305"/>
      <c r="B45" s="306"/>
      <c r="C45" s="307"/>
      <c r="D45" s="392"/>
      <c r="E45" s="204"/>
    </row>
    <row r="46" spans="1:5" ht="12.75">
      <c r="A46" s="305"/>
      <c r="B46" s="306"/>
      <c r="C46" s="307"/>
      <c r="D46" s="392"/>
      <c r="E46" s="204"/>
    </row>
    <row r="47" spans="1:5" ht="12.75">
      <c r="A47" s="305"/>
      <c r="B47" s="306"/>
      <c r="C47" s="307"/>
      <c r="D47" s="392"/>
      <c r="E47" s="204"/>
    </row>
    <row r="48" spans="1:5" ht="12.75">
      <c r="A48" s="305"/>
      <c r="B48" s="306"/>
      <c r="C48" s="307"/>
      <c r="D48" s="392"/>
      <c r="E48" s="204"/>
    </row>
    <row r="49" spans="1:5" ht="12.75">
      <c r="A49" s="305"/>
      <c r="B49" s="306"/>
      <c r="C49" s="307"/>
      <c r="D49" s="392"/>
      <c r="E49" s="204"/>
    </row>
    <row r="50" spans="1:5" ht="12.75">
      <c r="A50" s="305"/>
      <c r="B50" s="306"/>
      <c r="C50" s="307"/>
      <c r="D50" s="392"/>
      <c r="E50" s="204"/>
    </row>
    <row r="51" spans="1:5" ht="12.75">
      <c r="A51" s="305"/>
      <c r="B51" s="306"/>
      <c r="C51" s="307"/>
      <c r="D51" s="392"/>
      <c r="E51" s="204"/>
    </row>
    <row r="52" spans="1:5" ht="12.75">
      <c r="A52" s="305"/>
      <c r="B52" s="306"/>
      <c r="C52" s="307"/>
      <c r="D52" s="392"/>
      <c r="E52" s="204"/>
    </row>
    <row r="53" spans="1:5" ht="12.75">
      <c r="A53" s="305"/>
      <c r="B53" s="306"/>
      <c r="C53" s="307"/>
      <c r="D53" s="392"/>
      <c r="E53" s="204"/>
    </row>
    <row r="54" spans="1:5" ht="12.75">
      <c r="A54" s="308" t="s">
        <v>101</v>
      </c>
      <c r="B54" s="309" t="s">
        <v>102</v>
      </c>
      <c r="C54" s="310" t="s">
        <v>103</v>
      </c>
      <c r="D54" s="393" t="s">
        <v>442</v>
      </c>
      <c r="E54" s="311" t="s">
        <v>443</v>
      </c>
    </row>
    <row r="55" spans="1:5" ht="12.75">
      <c r="A55" s="305"/>
      <c r="B55" s="312"/>
      <c r="C55" s="313"/>
      <c r="D55" s="394"/>
      <c r="E55" s="314"/>
    </row>
    <row r="56" spans="1:5" ht="14.25">
      <c r="A56" s="315" t="s">
        <v>26</v>
      </c>
      <c r="B56" s="315" t="s">
        <v>21</v>
      </c>
      <c r="C56" s="316"/>
      <c r="D56" s="395"/>
      <c r="E56" s="164"/>
    </row>
    <row r="57" spans="1:5" ht="12.75">
      <c r="A57" s="317"/>
      <c r="B57" s="317"/>
      <c r="C57" s="316"/>
      <c r="D57" s="395"/>
      <c r="E57" s="164"/>
    </row>
    <row r="58" spans="1:5" ht="14.25">
      <c r="A58" s="318" t="s">
        <v>326</v>
      </c>
      <c r="B58" s="318" t="s">
        <v>40</v>
      </c>
      <c r="C58" s="319"/>
      <c r="D58" s="395"/>
      <c r="E58" s="168"/>
    </row>
    <row r="59" spans="1:5" ht="12.75">
      <c r="A59" s="320"/>
      <c r="B59" s="320"/>
      <c r="C59" s="319"/>
      <c r="D59" s="395"/>
      <c r="E59" s="168"/>
    </row>
    <row r="60" spans="1:5" ht="25.5">
      <c r="A60" s="321" t="s">
        <v>410</v>
      </c>
      <c r="B60" s="322" t="s">
        <v>444</v>
      </c>
      <c r="C60" s="323"/>
      <c r="D60" s="395"/>
      <c r="E60" s="204"/>
    </row>
    <row r="61" spans="1:5" ht="12.75">
      <c r="A61" s="312"/>
      <c r="B61" s="324" t="s">
        <v>198</v>
      </c>
      <c r="C61" s="325">
        <v>23</v>
      </c>
      <c r="D61" s="395"/>
      <c r="E61" s="204">
        <f>C61*D61</f>
        <v>0</v>
      </c>
    </row>
    <row r="62" spans="1:5" ht="12.75">
      <c r="A62" s="312"/>
      <c r="B62" s="324"/>
      <c r="C62" s="326"/>
      <c r="D62" s="395"/>
      <c r="E62" s="204"/>
    </row>
    <row r="63" spans="1:5" ht="14.25">
      <c r="A63" s="327" t="s">
        <v>411</v>
      </c>
      <c r="B63" s="327" t="s">
        <v>41</v>
      </c>
      <c r="C63" s="326"/>
      <c r="D63" s="395"/>
      <c r="E63" s="328"/>
    </row>
    <row r="64" spans="1:5" ht="14.25">
      <c r="A64" s="327"/>
      <c r="B64" s="327"/>
      <c r="C64" s="326"/>
      <c r="D64" s="395"/>
      <c r="E64" s="328"/>
    </row>
    <row r="65" spans="1:5" ht="14.25">
      <c r="A65" s="315" t="s">
        <v>353</v>
      </c>
      <c r="B65" s="336" t="s">
        <v>62</v>
      </c>
      <c r="C65" s="326"/>
      <c r="D65" s="395"/>
      <c r="E65" s="328">
        <f>SUM(E56:E63)</f>
        <v>0</v>
      </c>
    </row>
    <row r="66" spans="1:5" ht="14.25">
      <c r="A66" s="315"/>
      <c r="B66" s="332"/>
      <c r="C66" s="326"/>
      <c r="D66" s="395"/>
      <c r="E66" s="328"/>
    </row>
    <row r="67" spans="1:5" ht="14.25">
      <c r="A67" s="315" t="s">
        <v>354</v>
      </c>
      <c r="B67" s="332" t="s">
        <v>12</v>
      </c>
      <c r="C67" s="326"/>
      <c r="D67" s="395"/>
      <c r="E67" s="204"/>
    </row>
    <row r="68" spans="1:5" ht="14.25">
      <c r="A68" s="315"/>
      <c r="B68" s="332"/>
      <c r="C68" s="326"/>
      <c r="D68" s="395"/>
      <c r="E68" s="204"/>
    </row>
    <row r="69" spans="1:5" ht="14.25">
      <c r="A69" s="315" t="s">
        <v>355</v>
      </c>
      <c r="B69" s="332" t="s">
        <v>65</v>
      </c>
      <c r="C69" s="326"/>
      <c r="D69" s="395"/>
      <c r="E69" s="204"/>
    </row>
    <row r="70" spans="1:5" ht="14.25">
      <c r="A70" s="315"/>
      <c r="B70" s="332"/>
      <c r="C70" s="326"/>
      <c r="D70" s="395"/>
      <c r="E70" s="204"/>
    </row>
    <row r="71" spans="1:5" ht="55.5" customHeight="1">
      <c r="A71" s="329" t="s">
        <v>271</v>
      </c>
      <c r="B71" s="184" t="s">
        <v>445</v>
      </c>
      <c r="C71" s="191"/>
      <c r="D71" s="395"/>
      <c r="E71" s="328"/>
    </row>
    <row r="72" spans="1:5" ht="14.25">
      <c r="A72" s="315"/>
      <c r="B72" s="429" t="s">
        <v>15</v>
      </c>
      <c r="C72" s="325">
        <v>34</v>
      </c>
      <c r="D72" s="395"/>
      <c r="E72" s="204">
        <f>C72*D72</f>
        <v>0</v>
      </c>
    </row>
    <row r="73" spans="1:5" ht="14.25">
      <c r="A73" s="315"/>
      <c r="B73" s="430"/>
      <c r="C73" s="326"/>
      <c r="D73" s="395"/>
      <c r="E73" s="328"/>
    </row>
    <row r="74" spans="1:5" ht="51">
      <c r="A74" s="329" t="s">
        <v>446</v>
      </c>
      <c r="B74" s="184" t="s">
        <v>447</v>
      </c>
      <c r="C74" s="191"/>
      <c r="D74" s="395"/>
      <c r="E74" s="328"/>
    </row>
    <row r="75" spans="1:5" ht="12.75">
      <c r="A75" s="330"/>
      <c r="B75" s="429" t="s">
        <v>15</v>
      </c>
      <c r="C75" s="325">
        <v>136</v>
      </c>
      <c r="D75" s="395"/>
      <c r="E75" s="204">
        <f>C75*D75</f>
        <v>0</v>
      </c>
    </row>
    <row r="76" spans="1:5" ht="14.25">
      <c r="A76" s="330"/>
      <c r="B76" s="429"/>
      <c r="C76" s="325"/>
      <c r="D76" s="395"/>
      <c r="E76" s="328"/>
    </row>
    <row r="77" spans="1:5" ht="14.25">
      <c r="A77" s="315" t="s">
        <v>355</v>
      </c>
      <c r="B77" s="430" t="s">
        <v>68</v>
      </c>
      <c r="C77" s="325"/>
      <c r="D77" s="395"/>
      <c r="E77" s="328">
        <f>SUM(E72:E75)</f>
        <v>0</v>
      </c>
    </row>
    <row r="78" spans="1:5" ht="14.25">
      <c r="A78" s="315"/>
      <c r="B78" s="430"/>
      <c r="C78" s="326"/>
      <c r="D78" s="395"/>
      <c r="E78" s="328"/>
    </row>
    <row r="79" spans="1:5" ht="14.25">
      <c r="A79" s="334" t="s">
        <v>448</v>
      </c>
      <c r="B79" s="431" t="s">
        <v>449</v>
      </c>
      <c r="C79" s="325"/>
      <c r="D79" s="395"/>
      <c r="E79" s="328"/>
    </row>
    <row r="80" spans="1:5" ht="14.25">
      <c r="A80" s="315"/>
      <c r="B80" s="430"/>
      <c r="C80" s="325"/>
      <c r="D80" s="395"/>
      <c r="E80" s="328"/>
    </row>
    <row r="81" spans="1:5" ht="43.5" customHeight="1">
      <c r="A81" s="329" t="s">
        <v>450</v>
      </c>
      <c r="B81" s="184" t="s">
        <v>451</v>
      </c>
      <c r="C81" s="191"/>
      <c r="D81" s="395"/>
      <c r="E81" s="328"/>
    </row>
    <row r="82" spans="1:5" ht="14.25">
      <c r="A82" s="315"/>
      <c r="B82" s="432" t="s">
        <v>15</v>
      </c>
      <c r="C82" s="325">
        <v>6</v>
      </c>
      <c r="D82" s="395"/>
      <c r="E82" s="204">
        <f>C82*D82</f>
        <v>0</v>
      </c>
    </row>
    <row r="83" spans="1:5" ht="14.25">
      <c r="A83" s="315"/>
      <c r="B83" s="332"/>
      <c r="C83" s="325"/>
      <c r="D83" s="395"/>
      <c r="E83" s="328"/>
    </row>
    <row r="84" spans="1:5" ht="14.25">
      <c r="A84" s="334" t="s">
        <v>448</v>
      </c>
      <c r="B84" s="433" t="s">
        <v>452</v>
      </c>
      <c r="C84" s="325"/>
      <c r="D84" s="395"/>
      <c r="E84" s="328">
        <f>SUM(E82)</f>
        <v>0</v>
      </c>
    </row>
    <row r="85" spans="1:5" ht="14.25">
      <c r="A85" s="315"/>
      <c r="B85" s="332"/>
      <c r="C85" s="325"/>
      <c r="D85" s="395"/>
      <c r="E85" s="328"/>
    </row>
    <row r="86" spans="1:5" ht="14.25">
      <c r="A86" s="334" t="s">
        <v>368</v>
      </c>
      <c r="B86" s="433" t="s">
        <v>453</v>
      </c>
      <c r="C86" s="326"/>
      <c r="D86" s="395"/>
      <c r="E86" s="328"/>
    </row>
    <row r="87" spans="1:5" ht="14.25">
      <c r="A87" s="334"/>
      <c r="B87" s="433"/>
      <c r="C87" s="326"/>
      <c r="D87" s="395"/>
      <c r="E87" s="328"/>
    </row>
    <row r="88" spans="1:5" ht="25.5">
      <c r="A88" s="329" t="s">
        <v>454</v>
      </c>
      <c r="B88" s="191" t="s">
        <v>455</v>
      </c>
      <c r="C88" s="191"/>
      <c r="D88" s="395"/>
      <c r="E88" s="328"/>
    </row>
    <row r="89" spans="1:5" ht="14.25">
      <c r="A89" s="334"/>
      <c r="B89" s="184" t="s">
        <v>15</v>
      </c>
      <c r="C89" s="325">
        <v>23</v>
      </c>
      <c r="D89" s="395"/>
      <c r="E89" s="204">
        <f>C89*D89</f>
        <v>0</v>
      </c>
    </row>
    <row r="90" spans="1:5" ht="14.25">
      <c r="A90" s="334"/>
      <c r="B90" s="433"/>
      <c r="C90" s="326"/>
      <c r="D90" s="395"/>
      <c r="E90" s="328"/>
    </row>
    <row r="91" spans="1:5" ht="14.25">
      <c r="A91" s="334" t="s">
        <v>368</v>
      </c>
      <c r="B91" s="433" t="s">
        <v>456</v>
      </c>
      <c r="C91" s="434"/>
      <c r="D91" s="395"/>
      <c r="E91" s="328">
        <f>SUM(E89)</f>
        <v>0</v>
      </c>
    </row>
    <row r="92" spans="1:5" ht="14.25">
      <c r="A92" s="315"/>
      <c r="B92" s="332"/>
      <c r="C92" s="326"/>
      <c r="D92" s="395"/>
      <c r="E92" s="328"/>
    </row>
    <row r="93" spans="1:5" ht="14.25">
      <c r="A93" s="315" t="s">
        <v>354</v>
      </c>
      <c r="B93" s="336" t="s">
        <v>98</v>
      </c>
      <c r="C93" s="323"/>
      <c r="D93" s="395"/>
      <c r="E93" s="328">
        <f>E91+E84+E77</f>
        <v>0</v>
      </c>
    </row>
    <row r="94" spans="1:5" ht="14.25">
      <c r="A94" s="315"/>
      <c r="B94" s="332"/>
      <c r="C94" s="323"/>
      <c r="D94" s="395"/>
      <c r="E94" s="328"/>
    </row>
    <row r="95" spans="1:5" ht="14.25">
      <c r="A95" s="315" t="s">
        <v>305</v>
      </c>
      <c r="B95" s="332" t="s">
        <v>18</v>
      </c>
      <c r="C95" s="323"/>
      <c r="D95" s="395"/>
      <c r="E95" s="328"/>
    </row>
    <row r="96" spans="1:5" ht="14.25">
      <c r="A96" s="315"/>
      <c r="B96" s="332"/>
      <c r="C96" s="323"/>
      <c r="D96" s="395"/>
      <c r="E96" s="328"/>
    </row>
    <row r="97" spans="1:5" ht="14.25">
      <c r="A97" s="315" t="s">
        <v>457</v>
      </c>
      <c r="B97" s="433" t="s">
        <v>163</v>
      </c>
      <c r="C97" s="323"/>
      <c r="D97" s="395"/>
      <c r="E97" s="328"/>
    </row>
    <row r="98" spans="1:5" ht="14.25">
      <c r="A98" s="315"/>
      <c r="B98" s="332"/>
      <c r="C98" s="323"/>
      <c r="D98" s="395"/>
      <c r="E98" s="328"/>
    </row>
    <row r="99" spans="1:5" ht="52.5" customHeight="1">
      <c r="A99" s="329" t="s">
        <v>164</v>
      </c>
      <c r="B99" s="184" t="s">
        <v>458</v>
      </c>
      <c r="C99" s="191"/>
      <c r="D99" s="395"/>
      <c r="E99" s="328"/>
    </row>
    <row r="100" spans="1:5" ht="14.25">
      <c r="A100" s="315"/>
      <c r="B100" s="432" t="s">
        <v>148</v>
      </c>
      <c r="C100" s="331">
        <v>23</v>
      </c>
      <c r="D100" s="395"/>
      <c r="E100" s="204">
        <f>C100*D100</f>
        <v>0</v>
      </c>
    </row>
    <row r="101" spans="1:5" ht="14.25">
      <c r="A101" s="315"/>
      <c r="B101" s="332"/>
      <c r="C101" s="323"/>
      <c r="D101" s="395"/>
      <c r="E101" s="328"/>
    </row>
    <row r="102" spans="1:5" ht="14.25">
      <c r="A102" s="315" t="s">
        <v>457</v>
      </c>
      <c r="B102" s="433" t="s">
        <v>166</v>
      </c>
      <c r="C102" s="323"/>
      <c r="D102" s="395"/>
      <c r="E102" s="328">
        <f>SUM(E100)</f>
        <v>0</v>
      </c>
    </row>
    <row r="103" spans="1:5" ht="14.25">
      <c r="A103" s="315"/>
      <c r="B103" s="332"/>
      <c r="C103" s="323"/>
      <c r="D103" s="395"/>
      <c r="E103" s="328"/>
    </row>
    <row r="104" spans="1:5" ht="14.25">
      <c r="A104" s="315" t="s">
        <v>305</v>
      </c>
      <c r="B104" s="332" t="s">
        <v>159</v>
      </c>
      <c r="C104" s="323"/>
      <c r="D104" s="395"/>
      <c r="E104" s="328">
        <f>SUM(E102)</f>
        <v>0</v>
      </c>
    </row>
    <row r="105" spans="1:5" ht="14.25">
      <c r="A105" s="315"/>
      <c r="B105" s="332"/>
      <c r="C105" s="323"/>
      <c r="D105" s="395"/>
      <c r="E105" s="328"/>
    </row>
    <row r="106" spans="1:5" ht="14.25">
      <c r="A106" s="332" t="s">
        <v>117</v>
      </c>
      <c r="B106" s="332" t="s">
        <v>116</v>
      </c>
      <c r="C106" s="326"/>
      <c r="D106" s="395"/>
      <c r="E106" s="328"/>
    </row>
    <row r="107" spans="1:5" ht="14.25">
      <c r="A107" s="332"/>
      <c r="B107" s="332"/>
      <c r="C107" s="326"/>
      <c r="D107" s="395"/>
      <c r="E107" s="328"/>
    </row>
    <row r="108" spans="1:5" ht="14.25">
      <c r="A108" s="332" t="s">
        <v>412</v>
      </c>
      <c r="B108" s="332" t="s">
        <v>413</v>
      </c>
      <c r="C108" s="326"/>
      <c r="D108" s="395"/>
      <c r="E108" s="328"/>
    </row>
    <row r="109" spans="1:5" ht="14.25">
      <c r="A109" s="332"/>
      <c r="B109" s="332"/>
      <c r="C109" s="326"/>
      <c r="D109" s="395"/>
      <c r="E109" s="328"/>
    </row>
    <row r="110" spans="1:5" ht="25.5">
      <c r="A110" s="321" t="s">
        <v>414</v>
      </c>
      <c r="B110" s="322" t="s">
        <v>459</v>
      </c>
      <c r="C110" s="323"/>
      <c r="D110" s="395"/>
      <c r="E110" s="328"/>
    </row>
    <row r="111" spans="1:5" ht="14.25">
      <c r="A111" s="332"/>
      <c r="B111" s="322" t="s">
        <v>14</v>
      </c>
      <c r="C111" s="325">
        <f>0.8*23</f>
        <v>18.400000000000002</v>
      </c>
      <c r="D111" s="395"/>
      <c r="E111" s="204">
        <f>C111*D111</f>
        <v>0</v>
      </c>
    </row>
    <row r="112" spans="1:5" ht="14.25">
      <c r="A112" s="332"/>
      <c r="B112" s="322"/>
      <c r="C112" s="325"/>
      <c r="D112" s="395"/>
      <c r="E112" s="328"/>
    </row>
    <row r="113" spans="1:5" ht="25.5">
      <c r="A113" s="329" t="s">
        <v>415</v>
      </c>
      <c r="B113" s="191" t="s">
        <v>460</v>
      </c>
      <c r="C113" s="333"/>
      <c r="D113" s="395"/>
      <c r="E113" s="328"/>
    </row>
    <row r="114" spans="1:5" ht="14.25">
      <c r="A114" s="334"/>
      <c r="B114" s="184" t="s">
        <v>14</v>
      </c>
      <c r="C114" s="325">
        <f>23*1.5</f>
        <v>34.5</v>
      </c>
      <c r="D114" s="395"/>
      <c r="E114" s="204">
        <f>C114*D114</f>
        <v>0</v>
      </c>
    </row>
    <row r="115" spans="1:5" ht="14.25">
      <c r="A115" s="334"/>
      <c r="B115" s="184"/>
      <c r="C115" s="325"/>
      <c r="D115" s="395"/>
      <c r="E115" s="328"/>
    </row>
    <row r="116" spans="1:5" ht="14.25">
      <c r="A116" s="332" t="s">
        <v>412</v>
      </c>
      <c r="B116" s="332" t="s">
        <v>416</v>
      </c>
      <c r="C116" s="326"/>
      <c r="D116" s="395"/>
      <c r="E116" s="328">
        <f>SUM(E111:E114)</f>
        <v>0</v>
      </c>
    </row>
    <row r="117" spans="1:5" ht="14.25">
      <c r="A117" s="332"/>
      <c r="B117" s="322"/>
      <c r="C117" s="326"/>
      <c r="D117" s="395"/>
      <c r="E117" s="328"/>
    </row>
    <row r="118" spans="1:5" ht="14.25">
      <c r="A118" s="332" t="s">
        <v>417</v>
      </c>
      <c r="B118" s="332" t="s">
        <v>418</v>
      </c>
      <c r="C118" s="326"/>
      <c r="D118" s="395"/>
      <c r="E118" s="328"/>
    </row>
    <row r="119" spans="1:5" ht="14.25">
      <c r="A119" s="332"/>
      <c r="B119" s="332"/>
      <c r="C119" s="326"/>
      <c r="D119" s="395"/>
      <c r="E119" s="328"/>
    </row>
    <row r="120" spans="1:5" ht="51">
      <c r="A120" s="321" t="s">
        <v>419</v>
      </c>
      <c r="B120" s="322" t="s">
        <v>420</v>
      </c>
      <c r="C120" s="323"/>
      <c r="D120" s="395"/>
      <c r="E120" s="328"/>
    </row>
    <row r="121" spans="1:5" ht="14.25">
      <c r="A121" s="332"/>
      <c r="B121" s="322" t="s">
        <v>421</v>
      </c>
      <c r="C121" s="325">
        <f>90*(C134+C137+C140)</f>
        <v>1003.4999999999999</v>
      </c>
      <c r="D121" s="395"/>
      <c r="E121" s="204">
        <f>C121*D121</f>
        <v>0</v>
      </c>
    </row>
    <row r="122" spans="1:5" ht="14.25">
      <c r="A122" s="332"/>
      <c r="B122" s="322"/>
      <c r="C122" s="325"/>
      <c r="D122" s="395"/>
      <c r="E122" s="328"/>
    </row>
    <row r="123" spans="1:5" ht="39.75">
      <c r="A123" s="321" t="s">
        <v>461</v>
      </c>
      <c r="B123" s="322" t="s">
        <v>9</v>
      </c>
      <c r="C123" s="323"/>
      <c r="D123" s="395"/>
      <c r="E123" s="328"/>
    </row>
    <row r="124" spans="1:5" ht="14.25">
      <c r="A124" s="332"/>
      <c r="B124" s="322" t="s">
        <v>421</v>
      </c>
      <c r="C124" s="325">
        <f>23*4</f>
        <v>92</v>
      </c>
      <c r="D124" s="395"/>
      <c r="E124" s="204">
        <f>C124*D124</f>
        <v>0</v>
      </c>
    </row>
    <row r="125" spans="1:5" ht="14.25">
      <c r="A125" s="332"/>
      <c r="B125" s="322"/>
      <c r="C125" s="325"/>
      <c r="D125" s="395"/>
      <c r="E125" s="328"/>
    </row>
    <row r="126" spans="1:5" ht="39.75">
      <c r="A126" s="321" t="s">
        <v>462</v>
      </c>
      <c r="B126" s="322" t="s">
        <v>10</v>
      </c>
      <c r="C126" s="323"/>
      <c r="D126" s="395"/>
      <c r="E126" s="328"/>
    </row>
    <row r="127" spans="1:5" ht="14.25">
      <c r="A127" s="332"/>
      <c r="B127" s="322" t="s">
        <v>421</v>
      </c>
      <c r="C127" s="325">
        <f>23*6</f>
        <v>138</v>
      </c>
      <c r="D127" s="395"/>
      <c r="E127" s="204">
        <f>C127*D127</f>
        <v>0</v>
      </c>
    </row>
    <row r="128" spans="1:5" ht="14.25">
      <c r="A128" s="332"/>
      <c r="B128" s="322"/>
      <c r="C128" s="326"/>
      <c r="D128" s="395"/>
      <c r="E128" s="328"/>
    </row>
    <row r="129" spans="1:5" ht="14.25">
      <c r="A129" s="332" t="s">
        <v>417</v>
      </c>
      <c r="B129" s="332" t="s">
        <v>422</v>
      </c>
      <c r="C129" s="326"/>
      <c r="D129" s="395"/>
      <c r="E129" s="328">
        <f>SUM(E121:E127)</f>
        <v>0</v>
      </c>
    </row>
    <row r="130" spans="1:5" ht="14.25">
      <c r="A130" s="332"/>
      <c r="B130" s="332"/>
      <c r="C130" s="326"/>
      <c r="D130" s="395"/>
      <c r="E130" s="328"/>
    </row>
    <row r="131" spans="1:5" ht="14.25">
      <c r="A131" s="332" t="s">
        <v>423</v>
      </c>
      <c r="B131" s="332" t="s">
        <v>424</v>
      </c>
      <c r="C131" s="326"/>
      <c r="D131" s="395"/>
      <c r="E131" s="328"/>
    </row>
    <row r="132" spans="1:5" ht="14.25">
      <c r="A132" s="332"/>
      <c r="B132" s="332"/>
      <c r="C132" s="326"/>
      <c r="D132" s="395"/>
      <c r="E132" s="328"/>
    </row>
    <row r="133" spans="1:5" ht="39.75">
      <c r="A133" s="321" t="s">
        <v>425</v>
      </c>
      <c r="B133" s="322" t="s">
        <v>11</v>
      </c>
      <c r="C133" s="323"/>
      <c r="D133" s="395"/>
      <c r="E133" s="328"/>
    </row>
    <row r="134" spans="1:5" ht="14.25">
      <c r="A134" s="332"/>
      <c r="B134" s="322" t="s">
        <v>15</v>
      </c>
      <c r="C134" s="325">
        <v>1.7</v>
      </c>
      <c r="D134" s="395"/>
      <c r="E134" s="204">
        <f>C134*D134</f>
        <v>0</v>
      </c>
    </row>
    <row r="135" spans="1:5" ht="14.25">
      <c r="A135" s="332"/>
      <c r="B135" s="322"/>
      <c r="C135" s="325"/>
      <c r="D135" s="395"/>
      <c r="E135" s="328"/>
    </row>
    <row r="136" spans="1:5" ht="51">
      <c r="A136" s="329" t="s">
        <v>426</v>
      </c>
      <c r="B136" s="184" t="s">
        <v>463</v>
      </c>
      <c r="C136" s="333"/>
      <c r="D136" s="395"/>
      <c r="E136" s="328"/>
    </row>
    <row r="137" spans="1:5" ht="14.25">
      <c r="A137" s="334"/>
      <c r="B137" s="184" t="s">
        <v>15</v>
      </c>
      <c r="C137" s="325">
        <v>4.85</v>
      </c>
      <c r="D137" s="395"/>
      <c r="E137" s="204">
        <f>C137*D137</f>
        <v>0</v>
      </c>
    </row>
    <row r="138" spans="1:5" ht="14.25">
      <c r="A138" s="334"/>
      <c r="B138" s="184"/>
      <c r="C138" s="325"/>
      <c r="D138" s="395"/>
      <c r="E138" s="328"/>
    </row>
    <row r="139" spans="1:5" ht="51">
      <c r="A139" s="329" t="s">
        <v>464</v>
      </c>
      <c r="B139" s="184" t="s">
        <v>465</v>
      </c>
      <c r="C139" s="333"/>
      <c r="D139" s="395"/>
      <c r="E139" s="328"/>
    </row>
    <row r="140" spans="1:5" ht="14.25">
      <c r="A140" s="334"/>
      <c r="B140" s="184" t="s">
        <v>15</v>
      </c>
      <c r="C140" s="325">
        <v>4.6</v>
      </c>
      <c r="D140" s="395"/>
      <c r="E140" s="204">
        <f>C140*D140</f>
        <v>0</v>
      </c>
    </row>
    <row r="141" spans="1:5" ht="14.25">
      <c r="A141" s="334"/>
      <c r="B141" s="184"/>
      <c r="C141" s="325"/>
      <c r="D141" s="395"/>
      <c r="E141" s="328"/>
    </row>
    <row r="142" spans="1:5" ht="14.25">
      <c r="A142" s="332" t="s">
        <v>423</v>
      </c>
      <c r="B142" s="332" t="s">
        <v>427</v>
      </c>
      <c r="C142" s="325"/>
      <c r="D142" s="395"/>
      <c r="E142" s="328">
        <f>SUM(E134:E140)</f>
        <v>0</v>
      </c>
    </row>
    <row r="143" spans="1:5" ht="14.25">
      <c r="A143" s="332"/>
      <c r="B143" s="332"/>
      <c r="C143" s="325"/>
      <c r="D143" s="395"/>
      <c r="E143" s="328"/>
    </row>
    <row r="144" spans="1:5" ht="14.25">
      <c r="A144" s="334" t="s">
        <v>401</v>
      </c>
      <c r="B144" s="433" t="s">
        <v>402</v>
      </c>
      <c r="C144" s="325"/>
      <c r="D144" s="395"/>
      <c r="E144" s="328"/>
    </row>
    <row r="145" spans="1:5" ht="14.25">
      <c r="A145" s="332"/>
      <c r="B145" s="332"/>
      <c r="C145" s="325"/>
      <c r="D145" s="395"/>
      <c r="E145" s="328"/>
    </row>
    <row r="146" spans="1:5" ht="91.5" customHeight="1">
      <c r="A146" s="335" t="s">
        <v>466</v>
      </c>
      <c r="B146" s="184" t="s">
        <v>591</v>
      </c>
      <c r="C146" s="184"/>
      <c r="D146" s="395"/>
      <c r="E146" s="328"/>
    </row>
    <row r="147" spans="1:5" ht="14.25">
      <c r="A147" s="435"/>
      <c r="B147" s="130" t="s">
        <v>148</v>
      </c>
      <c r="C147" s="325">
        <v>24</v>
      </c>
      <c r="D147" s="395"/>
      <c r="E147" s="204">
        <f>C147*D147</f>
        <v>0</v>
      </c>
    </row>
    <row r="148" spans="1:5" ht="14.25">
      <c r="A148" s="332"/>
      <c r="B148" s="332"/>
      <c r="C148" s="325"/>
      <c r="D148" s="395"/>
      <c r="E148" s="328"/>
    </row>
    <row r="149" spans="1:5" ht="14.25">
      <c r="A149" s="334" t="s">
        <v>401</v>
      </c>
      <c r="B149" s="433" t="s">
        <v>467</v>
      </c>
      <c r="C149" s="325"/>
      <c r="D149" s="395"/>
      <c r="E149" s="328">
        <f>SUM(E147)</f>
        <v>0</v>
      </c>
    </row>
    <row r="150" spans="1:5" ht="14.25">
      <c r="A150" s="332"/>
      <c r="B150" s="332"/>
      <c r="C150" s="325"/>
      <c r="D150" s="395"/>
      <c r="E150" s="328"/>
    </row>
    <row r="151" spans="1:5" ht="28.5">
      <c r="A151" s="332" t="s">
        <v>117</v>
      </c>
      <c r="B151" s="332" t="s">
        <v>136</v>
      </c>
      <c r="C151" s="325"/>
      <c r="D151" s="395"/>
      <c r="E151" s="328">
        <f>E149+E142+E129+E116</f>
        <v>0</v>
      </c>
    </row>
    <row r="152" spans="1:5" ht="14.25">
      <c r="A152" s="315"/>
      <c r="B152" s="322"/>
      <c r="C152" s="325"/>
      <c r="D152" s="395"/>
      <c r="E152" s="328"/>
    </row>
    <row r="153" spans="1:5" ht="20.25" customHeight="1">
      <c r="A153" s="332" t="s">
        <v>468</v>
      </c>
      <c r="B153" s="336" t="s">
        <v>34</v>
      </c>
      <c r="C153" s="325"/>
      <c r="D153" s="395"/>
      <c r="E153" s="328"/>
    </row>
    <row r="154" spans="1:5" ht="14.25">
      <c r="A154" s="315"/>
      <c r="B154" s="322"/>
      <c r="C154" s="325"/>
      <c r="D154" s="395"/>
      <c r="E154" s="328"/>
    </row>
    <row r="155" spans="1:5" ht="28.5">
      <c r="A155" s="336" t="s">
        <v>406</v>
      </c>
      <c r="B155" s="336" t="s">
        <v>407</v>
      </c>
      <c r="C155" s="331"/>
      <c r="D155" s="395"/>
      <c r="E155" s="328"/>
    </row>
    <row r="156" spans="1:5" ht="14.25">
      <c r="A156" s="321"/>
      <c r="B156" s="321"/>
      <c r="C156" s="331"/>
      <c r="D156" s="395"/>
      <c r="E156" s="328"/>
    </row>
    <row r="157" spans="1:5" ht="14.25">
      <c r="A157" s="321" t="s">
        <v>93</v>
      </c>
      <c r="B157" s="322" t="s">
        <v>408</v>
      </c>
      <c r="C157" s="331"/>
      <c r="D157" s="395"/>
      <c r="E157" s="328"/>
    </row>
    <row r="158" spans="1:5" ht="12.75">
      <c r="A158" s="321"/>
      <c r="B158" s="322" t="s">
        <v>23</v>
      </c>
      <c r="C158" s="331">
        <v>10</v>
      </c>
      <c r="D158" s="395"/>
      <c r="E158" s="204">
        <f>C158*D158</f>
        <v>0</v>
      </c>
    </row>
    <row r="159" spans="1:5" ht="14.25">
      <c r="A159" s="321"/>
      <c r="B159" s="322"/>
      <c r="C159" s="331"/>
      <c r="D159" s="395"/>
      <c r="E159" s="328"/>
    </row>
    <row r="160" spans="1:5" ht="14.25">
      <c r="A160" s="321" t="s">
        <v>94</v>
      </c>
      <c r="B160" s="322" t="s">
        <v>428</v>
      </c>
      <c r="C160" s="331"/>
      <c r="D160" s="395"/>
      <c r="E160" s="328"/>
    </row>
    <row r="161" spans="1:5" ht="12.75">
      <c r="A161" s="321"/>
      <c r="B161" s="322" t="s">
        <v>23</v>
      </c>
      <c r="C161" s="331">
        <v>10</v>
      </c>
      <c r="D161" s="395"/>
      <c r="E161" s="204">
        <f>C161*D161</f>
        <v>0</v>
      </c>
    </row>
    <row r="162" spans="1:5" ht="14.25">
      <c r="A162" s="321"/>
      <c r="B162" s="321"/>
      <c r="C162" s="331"/>
      <c r="D162" s="396"/>
      <c r="E162" s="328"/>
    </row>
    <row r="163" spans="1:5" ht="14.25">
      <c r="A163" s="321"/>
      <c r="B163" s="321"/>
      <c r="C163" s="331"/>
      <c r="D163" s="396"/>
      <c r="E163" s="328"/>
    </row>
    <row r="164" spans="1:5" ht="28.5">
      <c r="A164" s="332" t="s">
        <v>468</v>
      </c>
      <c r="B164" s="336" t="s">
        <v>160</v>
      </c>
      <c r="C164" s="331"/>
      <c r="D164" s="396"/>
      <c r="E164" s="328">
        <f>SUM(E158:E161)</f>
        <v>0</v>
      </c>
    </row>
    <row r="165" spans="1:5" ht="12.75">
      <c r="A165" s="130"/>
      <c r="B165" s="130"/>
      <c r="C165" s="130"/>
      <c r="D165" s="352"/>
      <c r="E165" s="130"/>
    </row>
    <row r="166" spans="1:5" ht="12.75">
      <c r="A166" s="130"/>
      <c r="B166" s="130"/>
      <c r="C166" s="130"/>
      <c r="D166" s="352"/>
      <c r="E166" s="130"/>
    </row>
    <row r="167" spans="1:5" ht="12.75">
      <c r="A167" s="130"/>
      <c r="B167" s="130"/>
      <c r="C167" s="130"/>
      <c r="D167" s="352"/>
      <c r="E167" s="130"/>
    </row>
    <row r="168" spans="1:5" ht="12.75">
      <c r="A168" s="130"/>
      <c r="B168" s="130"/>
      <c r="C168" s="130"/>
      <c r="D168" s="352"/>
      <c r="E168" s="130"/>
    </row>
    <row r="169" spans="1:5" ht="12.75">
      <c r="A169" s="130"/>
      <c r="B169" s="130"/>
      <c r="C169" s="130"/>
      <c r="D169" s="352"/>
      <c r="E169" s="130"/>
    </row>
    <row r="170" spans="1:5" ht="12.75">
      <c r="A170" s="130"/>
      <c r="B170" s="130"/>
      <c r="C170" s="130"/>
      <c r="D170" s="352"/>
      <c r="E170" s="130"/>
    </row>
    <row r="171" spans="1:5" ht="12.75">
      <c r="A171" s="130"/>
      <c r="B171" s="130"/>
      <c r="C171" s="130"/>
      <c r="D171" s="352"/>
      <c r="E171" s="130"/>
    </row>
    <row r="172" spans="1:5" ht="12.75">
      <c r="A172" s="130"/>
      <c r="B172" s="130"/>
      <c r="C172" s="130"/>
      <c r="D172" s="352"/>
      <c r="E172" s="130"/>
    </row>
    <row r="173" spans="1:5" ht="12.75">
      <c r="A173" s="130"/>
      <c r="B173" s="130"/>
      <c r="C173" s="130"/>
      <c r="D173" s="352"/>
      <c r="E173" s="130"/>
    </row>
    <row r="174" spans="1:5" ht="12.75">
      <c r="A174" s="130"/>
      <c r="B174" s="130"/>
      <c r="C174" s="130"/>
      <c r="D174" s="352"/>
      <c r="E174" s="130"/>
    </row>
    <row r="175" spans="1:5" ht="12.75">
      <c r="A175" s="130"/>
      <c r="B175" s="130"/>
      <c r="C175" s="130"/>
      <c r="D175" s="352"/>
      <c r="E175" s="130"/>
    </row>
    <row r="176" spans="1:5" ht="12.75">
      <c r="A176" s="130"/>
      <c r="B176" s="130"/>
      <c r="C176" s="130"/>
      <c r="D176" s="352"/>
      <c r="E176" s="130"/>
    </row>
    <row r="177" spans="1:5" ht="12.75">
      <c r="A177" s="130"/>
      <c r="B177" s="130"/>
      <c r="C177" s="130"/>
      <c r="D177" s="352"/>
      <c r="E177" s="130"/>
    </row>
    <row r="178" spans="1:5" ht="12.75">
      <c r="A178" s="130"/>
      <c r="B178" s="130"/>
      <c r="C178" s="130"/>
      <c r="D178" s="352"/>
      <c r="E178" s="130"/>
    </row>
    <row r="179" spans="1:5" ht="12.75">
      <c r="A179" s="130"/>
      <c r="B179" s="130"/>
      <c r="C179" s="130"/>
      <c r="D179" s="352"/>
      <c r="E179" s="130"/>
    </row>
    <row r="180" spans="1:5" ht="12.75">
      <c r="A180" s="130"/>
      <c r="B180" s="130"/>
      <c r="C180" s="130"/>
      <c r="D180" s="352"/>
      <c r="E180" s="130"/>
    </row>
    <row r="181" spans="1:5" ht="12.75">
      <c r="A181" s="130"/>
      <c r="B181" s="130"/>
      <c r="C181" s="130"/>
      <c r="D181" s="352"/>
      <c r="E181" s="130"/>
    </row>
    <row r="182" spans="1:5" ht="12.75">
      <c r="A182" s="130"/>
      <c r="B182" s="130"/>
      <c r="C182" s="130"/>
      <c r="D182" s="352"/>
      <c r="E182" s="130"/>
    </row>
    <row r="183" spans="1:5" ht="12.75">
      <c r="A183" s="130"/>
      <c r="B183" s="130"/>
      <c r="C183" s="130"/>
      <c r="D183" s="352"/>
      <c r="E183" s="130"/>
    </row>
    <row r="184" spans="1:5" ht="12.75">
      <c r="A184" s="130"/>
      <c r="B184" s="130"/>
      <c r="C184" s="130"/>
      <c r="D184" s="352"/>
      <c r="E184" s="130"/>
    </row>
    <row r="185" spans="1:5" ht="12.75">
      <c r="A185" s="130"/>
      <c r="B185" s="130"/>
      <c r="C185" s="130"/>
      <c r="D185" s="352"/>
      <c r="E185" s="130"/>
    </row>
    <row r="186" spans="1:5" ht="12.75">
      <c r="A186" s="130"/>
      <c r="B186" s="130"/>
      <c r="C186" s="130"/>
      <c r="D186" s="352"/>
      <c r="E186" s="130"/>
    </row>
    <row r="187" spans="1:5" ht="12.75">
      <c r="A187" s="130"/>
      <c r="B187" s="130"/>
      <c r="C187" s="130"/>
      <c r="D187" s="352"/>
      <c r="E187" s="130"/>
    </row>
    <row r="188" spans="1:5" ht="12.75">
      <c r="A188" s="130"/>
      <c r="B188" s="130"/>
      <c r="C188" s="130"/>
      <c r="D188" s="352"/>
      <c r="E188" s="130"/>
    </row>
    <row r="189" spans="1:5" ht="12.75">
      <c r="A189" s="130"/>
      <c r="B189" s="130"/>
      <c r="C189" s="130"/>
      <c r="D189" s="352"/>
      <c r="E189" s="130"/>
    </row>
    <row r="190" spans="1:5" ht="12.75">
      <c r="A190" s="130"/>
      <c r="B190" s="130"/>
      <c r="C190" s="130"/>
      <c r="D190" s="352"/>
      <c r="E190" s="130"/>
    </row>
    <row r="191" spans="1:5" ht="12.75">
      <c r="A191" s="130"/>
      <c r="B191" s="130"/>
      <c r="C191" s="130"/>
      <c r="D191" s="352"/>
      <c r="E191" s="130"/>
    </row>
    <row r="192" spans="1:5" ht="12.75">
      <c r="A192" s="130"/>
      <c r="B192" s="130"/>
      <c r="C192" s="130"/>
      <c r="D192" s="352"/>
      <c r="E192" s="130"/>
    </row>
    <row r="193" spans="1:5" ht="12.75">
      <c r="A193" s="130"/>
      <c r="B193" s="130"/>
      <c r="C193" s="130"/>
      <c r="D193" s="352"/>
      <c r="E193" s="130"/>
    </row>
    <row r="194" spans="1:5" ht="12.75">
      <c r="A194" s="130"/>
      <c r="B194" s="130"/>
      <c r="C194" s="130"/>
      <c r="D194" s="352"/>
      <c r="E194" s="130"/>
    </row>
    <row r="195" spans="1:5" ht="12.75">
      <c r="A195" s="130"/>
      <c r="B195" s="130"/>
      <c r="C195" s="130"/>
      <c r="D195" s="352"/>
      <c r="E195" s="130"/>
    </row>
    <row r="196" spans="1:5" ht="12.75">
      <c r="A196" s="130"/>
      <c r="B196" s="130"/>
      <c r="C196" s="130"/>
      <c r="D196" s="352"/>
      <c r="E196" s="130"/>
    </row>
    <row r="197" spans="1:5" ht="12.75">
      <c r="A197" s="130"/>
      <c r="B197" s="130"/>
      <c r="C197" s="130"/>
      <c r="D197" s="352"/>
      <c r="E197" s="130"/>
    </row>
    <row r="198" spans="1:5" ht="12.75">
      <c r="A198" s="130"/>
      <c r="B198" s="130"/>
      <c r="C198" s="130"/>
      <c r="D198" s="352"/>
      <c r="E198" s="130"/>
    </row>
    <row r="199" spans="1:5" ht="12.75">
      <c r="A199" s="130"/>
      <c r="B199" s="130"/>
      <c r="C199" s="130"/>
      <c r="D199" s="352"/>
      <c r="E199" s="130"/>
    </row>
    <row r="200" spans="1:5" ht="12.75">
      <c r="A200" s="130"/>
      <c r="B200" s="130"/>
      <c r="C200" s="130"/>
      <c r="D200" s="352"/>
      <c r="E200" s="130"/>
    </row>
    <row r="201" spans="1:5" ht="12.75">
      <c r="A201" s="130"/>
      <c r="B201" s="130"/>
      <c r="C201" s="130"/>
      <c r="D201" s="352"/>
      <c r="E201" s="130"/>
    </row>
    <row r="202" spans="1:5" ht="12.75">
      <c r="A202" s="130"/>
      <c r="B202" s="130"/>
      <c r="C202" s="130"/>
      <c r="D202" s="352"/>
      <c r="E202" s="130"/>
    </row>
    <row r="203" spans="1:5" ht="12.75">
      <c r="A203" s="130"/>
      <c r="B203" s="130"/>
      <c r="C203" s="130"/>
      <c r="D203" s="352"/>
      <c r="E203" s="130"/>
    </row>
    <row r="204" spans="1:5" ht="12.75">
      <c r="A204" s="130"/>
      <c r="B204" s="130"/>
      <c r="C204" s="130"/>
      <c r="D204" s="352"/>
      <c r="E204" s="130"/>
    </row>
    <row r="205" spans="1:5" ht="12.75">
      <c r="A205" s="130"/>
      <c r="B205" s="130"/>
      <c r="C205" s="130"/>
      <c r="D205" s="352"/>
      <c r="E205" s="130"/>
    </row>
    <row r="206" spans="1:5" ht="12.75">
      <c r="A206" s="130"/>
      <c r="B206" s="130"/>
      <c r="C206" s="130"/>
      <c r="D206" s="352"/>
      <c r="E206" s="130"/>
    </row>
    <row r="207" spans="1:5" ht="12.75">
      <c r="A207" s="130"/>
      <c r="B207" s="130"/>
      <c r="C207" s="130"/>
      <c r="D207" s="352"/>
      <c r="E207" s="130"/>
    </row>
    <row r="208" spans="1:5" ht="12.75">
      <c r="A208" s="130"/>
      <c r="B208" s="130"/>
      <c r="C208" s="130"/>
      <c r="D208" s="352"/>
      <c r="E208" s="130"/>
    </row>
    <row r="209" spans="1:5" ht="12.75">
      <c r="A209" s="130"/>
      <c r="B209" s="130"/>
      <c r="C209" s="130"/>
      <c r="D209" s="352"/>
      <c r="E209" s="130"/>
    </row>
    <row r="210" spans="1:5" ht="12.75">
      <c r="A210" s="130"/>
      <c r="B210" s="130"/>
      <c r="C210" s="130"/>
      <c r="D210" s="352"/>
      <c r="E210" s="130"/>
    </row>
    <row r="211" spans="1:5" ht="12.75">
      <c r="A211" s="130"/>
      <c r="B211" s="130"/>
      <c r="C211" s="130"/>
      <c r="D211" s="352"/>
      <c r="E211" s="130"/>
    </row>
    <row r="212" spans="1:5" ht="12.75">
      <c r="A212" s="130"/>
      <c r="B212" s="130"/>
      <c r="C212" s="130"/>
      <c r="D212" s="352"/>
      <c r="E212" s="130"/>
    </row>
    <row r="213" spans="1:5" ht="12.75">
      <c r="A213" s="130"/>
      <c r="B213" s="130"/>
      <c r="C213" s="130"/>
      <c r="D213" s="352"/>
      <c r="E213" s="130"/>
    </row>
    <row r="214" spans="1:5" ht="12.75">
      <c r="A214" s="130"/>
      <c r="B214" s="130"/>
      <c r="C214" s="130"/>
      <c r="D214" s="352"/>
      <c r="E214" s="130"/>
    </row>
    <row r="215" spans="1:5" ht="12.75">
      <c r="A215" s="130"/>
      <c r="B215" s="130"/>
      <c r="C215" s="130"/>
      <c r="D215" s="352"/>
      <c r="E215" s="130"/>
    </row>
    <row r="216" spans="1:5" ht="12.75">
      <c r="A216" s="130"/>
      <c r="B216" s="130"/>
      <c r="C216" s="130"/>
      <c r="D216" s="352"/>
      <c r="E216" s="130"/>
    </row>
    <row r="217" spans="1:5" ht="12.75">
      <c r="A217" s="130"/>
      <c r="B217" s="130"/>
      <c r="C217" s="130"/>
      <c r="D217" s="352"/>
      <c r="E217" s="130"/>
    </row>
    <row r="218" spans="1:5" ht="12.75">
      <c r="A218" s="130"/>
      <c r="B218" s="130"/>
      <c r="C218" s="130"/>
      <c r="D218" s="352"/>
      <c r="E218" s="130"/>
    </row>
    <row r="219" spans="1:5" ht="12.75">
      <c r="A219" s="130"/>
      <c r="B219" s="130"/>
      <c r="C219" s="130"/>
      <c r="D219" s="352"/>
      <c r="E219" s="130"/>
    </row>
    <row r="220" spans="1:5" ht="12.75">
      <c r="A220" s="130"/>
      <c r="B220" s="130"/>
      <c r="C220" s="130"/>
      <c r="D220" s="352"/>
      <c r="E220" s="130"/>
    </row>
    <row r="221" spans="1:5" ht="12.75">
      <c r="A221" s="130"/>
      <c r="B221" s="130"/>
      <c r="C221" s="130"/>
      <c r="D221" s="352"/>
      <c r="E221" s="130"/>
    </row>
    <row r="222" spans="1:5" ht="12.75">
      <c r="A222" s="130"/>
      <c r="B222" s="130"/>
      <c r="C222" s="130"/>
      <c r="D222" s="352"/>
      <c r="E222" s="130"/>
    </row>
    <row r="223" spans="1:5" ht="12.75">
      <c r="A223" s="130"/>
      <c r="B223" s="130"/>
      <c r="C223" s="130"/>
      <c r="D223" s="352"/>
      <c r="E223" s="130"/>
    </row>
    <row r="224" spans="1:5" ht="12.75">
      <c r="A224" s="130"/>
      <c r="B224" s="130"/>
      <c r="C224" s="130"/>
      <c r="D224" s="352"/>
      <c r="E224" s="130"/>
    </row>
    <row r="225" spans="1:5" ht="12.75">
      <c r="A225" s="130"/>
      <c r="B225" s="130"/>
      <c r="C225" s="130"/>
      <c r="D225" s="352"/>
      <c r="E225" s="130"/>
    </row>
    <row r="226" spans="1:5" ht="12.75">
      <c r="A226" s="130"/>
      <c r="B226" s="130"/>
      <c r="C226" s="130"/>
      <c r="D226" s="352"/>
      <c r="E226" s="130"/>
    </row>
    <row r="227" spans="1:5" ht="12.75">
      <c r="A227" s="130"/>
      <c r="B227" s="130"/>
      <c r="C227" s="130"/>
      <c r="D227" s="352"/>
      <c r="E227" s="130"/>
    </row>
    <row r="228" spans="1:5" ht="12.75">
      <c r="A228" s="130"/>
      <c r="B228" s="130"/>
      <c r="C228" s="130"/>
      <c r="D228" s="352"/>
      <c r="E228" s="130"/>
    </row>
    <row r="229" spans="1:5" ht="12.75">
      <c r="A229" s="130"/>
      <c r="B229" s="130"/>
      <c r="C229" s="130"/>
      <c r="D229" s="352"/>
      <c r="E229" s="130"/>
    </row>
    <row r="230" spans="1:5" ht="12.75">
      <c r="A230" s="130"/>
      <c r="B230" s="130"/>
      <c r="C230" s="130"/>
      <c r="D230" s="352"/>
      <c r="E230" s="130"/>
    </row>
    <row r="231" spans="1:5" ht="12.75">
      <c r="A231" s="130"/>
      <c r="B231" s="130"/>
      <c r="C231" s="130"/>
      <c r="D231" s="352"/>
      <c r="E231" s="130"/>
    </row>
    <row r="232" spans="1:5" ht="12.75">
      <c r="A232" s="130"/>
      <c r="B232" s="130"/>
      <c r="C232" s="130"/>
      <c r="D232" s="352"/>
      <c r="E232" s="130"/>
    </row>
    <row r="233" spans="1:5" ht="12.75">
      <c r="A233" s="130"/>
      <c r="B233" s="130"/>
      <c r="C233" s="130"/>
      <c r="D233" s="352"/>
      <c r="E233" s="130"/>
    </row>
    <row r="234" spans="1:5" ht="12.75">
      <c r="A234" s="130"/>
      <c r="B234" s="130"/>
      <c r="C234" s="130"/>
      <c r="D234" s="352"/>
      <c r="E234" s="130"/>
    </row>
    <row r="235" spans="1:5" ht="12.75">
      <c r="A235" s="130"/>
      <c r="B235" s="130"/>
      <c r="C235" s="130"/>
      <c r="D235" s="352"/>
      <c r="E235" s="130"/>
    </row>
    <row r="236" spans="1:5" ht="12.75">
      <c r="A236" s="130"/>
      <c r="B236" s="130"/>
      <c r="C236" s="130"/>
      <c r="D236" s="352"/>
      <c r="E236" s="130"/>
    </row>
    <row r="237" spans="1:5" ht="12.75">
      <c r="A237" s="130"/>
      <c r="B237" s="130"/>
      <c r="C237" s="130"/>
      <c r="D237" s="352"/>
      <c r="E237" s="130"/>
    </row>
    <row r="238" spans="1:5" ht="12.75">
      <c r="A238" s="130"/>
      <c r="B238" s="130"/>
      <c r="C238" s="130"/>
      <c r="D238" s="352"/>
      <c r="E238" s="130"/>
    </row>
    <row r="239" spans="1:5" ht="12.75">
      <c r="A239" s="130"/>
      <c r="B239" s="130"/>
      <c r="C239" s="130"/>
      <c r="D239" s="352"/>
      <c r="E239" s="130"/>
    </row>
    <row r="240" spans="1:5" ht="12.75">
      <c r="A240" s="130"/>
      <c r="B240" s="130"/>
      <c r="C240" s="130"/>
      <c r="D240" s="352"/>
      <c r="E240" s="130"/>
    </row>
    <row r="241" spans="1:5" ht="12.75">
      <c r="A241" s="130"/>
      <c r="B241" s="130"/>
      <c r="C241" s="130"/>
      <c r="D241" s="352"/>
      <c r="E241" s="130"/>
    </row>
    <row r="242" spans="1:5" ht="12.75">
      <c r="A242" s="130"/>
      <c r="B242" s="130"/>
      <c r="C242" s="130"/>
      <c r="D242" s="352"/>
      <c r="E242" s="130"/>
    </row>
    <row r="243" spans="1:5" ht="12.75">
      <c r="A243" s="130"/>
      <c r="B243" s="130"/>
      <c r="C243" s="130"/>
      <c r="D243" s="352"/>
      <c r="E243" s="130"/>
    </row>
    <row r="244" spans="1:5" ht="12.75">
      <c r="A244" s="130"/>
      <c r="B244" s="130"/>
      <c r="C244" s="130"/>
      <c r="D244" s="352"/>
      <c r="E244" s="130"/>
    </row>
    <row r="245" spans="1:5" ht="12.75">
      <c r="A245" s="130"/>
      <c r="B245" s="130"/>
      <c r="C245" s="130"/>
      <c r="D245" s="352"/>
      <c r="E245" s="130"/>
    </row>
    <row r="246" spans="1:5" ht="12.75">
      <c r="A246" s="130"/>
      <c r="B246" s="130"/>
      <c r="C246" s="130"/>
      <c r="D246" s="352"/>
      <c r="E246" s="130"/>
    </row>
    <row r="247" spans="1:5" ht="12.75">
      <c r="A247" s="130"/>
      <c r="B247" s="130"/>
      <c r="C247" s="130"/>
      <c r="D247" s="352"/>
      <c r="E247" s="130"/>
    </row>
    <row r="248" spans="1:5" ht="12.75">
      <c r="A248" s="130"/>
      <c r="B248" s="130"/>
      <c r="C248" s="130"/>
      <c r="D248" s="352"/>
      <c r="E248" s="130"/>
    </row>
    <row r="249" spans="1:5" ht="12.75">
      <c r="A249" s="130"/>
      <c r="B249" s="130"/>
      <c r="C249" s="130"/>
      <c r="D249" s="352"/>
      <c r="E249" s="130"/>
    </row>
    <row r="250" spans="1:5" ht="12.75">
      <c r="A250" s="130"/>
      <c r="B250" s="130"/>
      <c r="C250" s="130"/>
      <c r="D250" s="352"/>
      <c r="E250" s="130"/>
    </row>
    <row r="251" spans="1:5" ht="12.75">
      <c r="A251" s="130"/>
      <c r="B251" s="130"/>
      <c r="C251" s="130"/>
      <c r="D251" s="352"/>
      <c r="E251" s="130"/>
    </row>
    <row r="252" spans="1:5" ht="12.75">
      <c r="A252" s="130"/>
      <c r="B252" s="130"/>
      <c r="C252" s="130"/>
      <c r="D252" s="352"/>
      <c r="E252" s="130"/>
    </row>
    <row r="253" spans="1:5" ht="12.75">
      <c r="A253" s="130"/>
      <c r="B253" s="130"/>
      <c r="C253" s="130"/>
      <c r="D253" s="352"/>
      <c r="E253" s="130"/>
    </row>
    <row r="254" spans="1:5" ht="12.75">
      <c r="A254" s="130"/>
      <c r="B254" s="130"/>
      <c r="C254" s="130"/>
      <c r="D254" s="352"/>
      <c r="E254" s="130"/>
    </row>
    <row r="255" spans="1:5" ht="12.75">
      <c r="A255" s="130"/>
      <c r="B255" s="130"/>
      <c r="C255" s="130"/>
      <c r="D255" s="352"/>
      <c r="E255" s="130"/>
    </row>
    <row r="256" spans="1:5" ht="12.75">
      <c r="A256" s="130"/>
      <c r="B256" s="130"/>
      <c r="C256" s="130"/>
      <c r="D256" s="352"/>
      <c r="E256" s="130"/>
    </row>
    <row r="257" spans="1:5" ht="12.75">
      <c r="A257" s="130"/>
      <c r="B257" s="130"/>
      <c r="C257" s="130"/>
      <c r="D257" s="352"/>
      <c r="E257" s="130"/>
    </row>
    <row r="258" spans="1:5" ht="12.75">
      <c r="A258" s="130"/>
      <c r="B258" s="130"/>
      <c r="C258" s="130"/>
      <c r="D258" s="352"/>
      <c r="E258" s="130"/>
    </row>
    <row r="259" spans="1:5" ht="12.75">
      <c r="A259" s="130"/>
      <c r="B259" s="130"/>
      <c r="C259" s="130"/>
      <c r="D259" s="352"/>
      <c r="E259" s="130"/>
    </row>
    <row r="260" spans="1:5" ht="12.75">
      <c r="A260" s="130"/>
      <c r="B260" s="130"/>
      <c r="C260" s="130"/>
      <c r="D260" s="352"/>
      <c r="E260" s="130"/>
    </row>
    <row r="261" spans="1:5" ht="12.75">
      <c r="A261" s="130"/>
      <c r="B261" s="130"/>
      <c r="C261" s="130"/>
      <c r="D261" s="352"/>
      <c r="E261" s="130"/>
    </row>
    <row r="262" spans="1:5" ht="12.75">
      <c r="A262" s="130"/>
      <c r="B262" s="130"/>
      <c r="C262" s="130"/>
      <c r="D262" s="352"/>
      <c r="E262" s="130"/>
    </row>
    <row r="263" spans="1:5" ht="12.75">
      <c r="A263" s="130"/>
      <c r="B263" s="130"/>
      <c r="C263" s="130"/>
      <c r="D263" s="352"/>
      <c r="E263" s="130"/>
    </row>
    <row r="264" spans="1:5" ht="12.75">
      <c r="A264" s="130"/>
      <c r="B264" s="130"/>
      <c r="C264" s="130"/>
      <c r="D264" s="352"/>
      <c r="E264" s="130"/>
    </row>
    <row r="265" spans="1:5" ht="12.75">
      <c r="A265" s="130"/>
      <c r="B265" s="130"/>
      <c r="C265" s="130"/>
      <c r="D265" s="352"/>
      <c r="E265" s="130"/>
    </row>
    <row r="266" spans="1:5" ht="12.75">
      <c r="A266" s="130"/>
      <c r="B266" s="130"/>
      <c r="C266" s="130"/>
      <c r="D266" s="352"/>
      <c r="E266" s="130"/>
    </row>
    <row r="267" spans="1:5" ht="12.75">
      <c r="A267" s="130"/>
      <c r="B267" s="130"/>
      <c r="C267" s="130"/>
      <c r="D267" s="352"/>
      <c r="E267" s="130"/>
    </row>
    <row r="268" spans="1:5" ht="12.75">
      <c r="A268" s="130"/>
      <c r="B268" s="130"/>
      <c r="C268" s="130"/>
      <c r="D268" s="352"/>
      <c r="E268" s="130"/>
    </row>
    <row r="269" spans="1:5" ht="12.75">
      <c r="A269" s="130"/>
      <c r="B269" s="130"/>
      <c r="C269" s="130"/>
      <c r="D269" s="352"/>
      <c r="E269" s="130"/>
    </row>
    <row r="270" spans="1:5" ht="12.75">
      <c r="A270" s="130"/>
      <c r="B270" s="130"/>
      <c r="C270" s="130"/>
      <c r="D270" s="352"/>
      <c r="E270" s="130"/>
    </row>
    <row r="271" spans="1:5" ht="12.75">
      <c r="A271" s="130"/>
      <c r="B271" s="130"/>
      <c r="C271" s="130"/>
      <c r="D271" s="352"/>
      <c r="E271" s="130"/>
    </row>
    <row r="272" spans="1:5" ht="12.75">
      <c r="A272" s="130"/>
      <c r="B272" s="130"/>
      <c r="C272" s="130"/>
      <c r="D272" s="352"/>
      <c r="E272" s="130"/>
    </row>
    <row r="273" spans="1:5" ht="12.75">
      <c r="A273" s="130"/>
      <c r="B273" s="130"/>
      <c r="C273" s="130"/>
      <c r="D273" s="352"/>
      <c r="E273" s="130"/>
    </row>
    <row r="274" spans="1:5" ht="12.75">
      <c r="A274" s="130"/>
      <c r="B274" s="130"/>
      <c r="C274" s="130"/>
      <c r="D274" s="352"/>
      <c r="E274" s="130"/>
    </row>
    <row r="275" spans="1:5" ht="12.75">
      <c r="A275" s="130"/>
      <c r="B275" s="130"/>
      <c r="C275" s="130"/>
      <c r="D275" s="352"/>
      <c r="E275" s="130"/>
    </row>
    <row r="276" spans="1:5" ht="12.75">
      <c r="A276" s="130"/>
      <c r="B276" s="130"/>
      <c r="C276" s="130"/>
      <c r="D276" s="352"/>
      <c r="E276" s="130"/>
    </row>
    <row r="277" spans="1:5" ht="12.75">
      <c r="A277" s="130"/>
      <c r="B277" s="130"/>
      <c r="C277" s="130"/>
      <c r="D277" s="352"/>
      <c r="E277" s="130"/>
    </row>
    <row r="278" spans="1:5" ht="12.75">
      <c r="A278" s="130"/>
      <c r="B278" s="130"/>
      <c r="C278" s="130"/>
      <c r="D278" s="352"/>
      <c r="E278" s="130"/>
    </row>
    <row r="279" spans="1:5" ht="12.75">
      <c r="A279" s="130"/>
      <c r="B279" s="130"/>
      <c r="C279" s="130"/>
      <c r="D279" s="352"/>
      <c r="E279" s="130"/>
    </row>
    <row r="280" spans="1:5" ht="12.75">
      <c r="A280" s="130"/>
      <c r="B280" s="130"/>
      <c r="C280" s="130"/>
      <c r="D280" s="352"/>
      <c r="E280" s="130"/>
    </row>
    <row r="281" spans="1:5" ht="12.75">
      <c r="A281" s="130"/>
      <c r="B281" s="130"/>
      <c r="C281" s="130"/>
      <c r="D281" s="352"/>
      <c r="E281" s="130"/>
    </row>
    <row r="282" spans="1:5" ht="12.75">
      <c r="A282" s="130"/>
      <c r="B282" s="130"/>
      <c r="C282" s="130"/>
      <c r="D282" s="352"/>
      <c r="E282" s="130"/>
    </row>
    <row r="283" spans="1:5" ht="12.75">
      <c r="A283" s="130"/>
      <c r="B283" s="130"/>
      <c r="C283" s="130"/>
      <c r="D283" s="352"/>
      <c r="E283" s="130"/>
    </row>
    <row r="284" spans="1:5" ht="12.75">
      <c r="A284" s="130"/>
      <c r="B284" s="130"/>
      <c r="C284" s="130"/>
      <c r="D284" s="352"/>
      <c r="E284" s="130"/>
    </row>
    <row r="285" spans="1:5" ht="12.75">
      <c r="A285" s="130"/>
      <c r="B285" s="130"/>
      <c r="C285" s="130"/>
      <c r="D285" s="352"/>
      <c r="E285" s="130"/>
    </row>
    <row r="286" spans="1:5" ht="12.75">
      <c r="A286" s="130"/>
      <c r="B286" s="130"/>
      <c r="C286" s="130"/>
      <c r="D286" s="352"/>
      <c r="E286" s="130"/>
    </row>
    <row r="287" spans="1:5" ht="12.75">
      <c r="A287" s="130"/>
      <c r="B287" s="130"/>
      <c r="C287" s="130"/>
      <c r="D287" s="352"/>
      <c r="E287" s="130"/>
    </row>
    <row r="288" spans="1:5" ht="12.75">
      <c r="A288" s="130"/>
      <c r="B288" s="130"/>
      <c r="C288" s="130"/>
      <c r="D288" s="352"/>
      <c r="E288" s="130"/>
    </row>
    <row r="289" spans="1:5" ht="12.75">
      <c r="A289" s="130"/>
      <c r="B289" s="130"/>
      <c r="C289" s="130"/>
      <c r="D289" s="352"/>
      <c r="E289" s="130"/>
    </row>
    <row r="290" spans="1:5" ht="12.75">
      <c r="A290" s="130"/>
      <c r="B290" s="130"/>
      <c r="C290" s="130"/>
      <c r="D290" s="352"/>
      <c r="E290" s="130"/>
    </row>
    <row r="291" spans="1:5" ht="12.75">
      <c r="A291" s="130"/>
      <c r="B291" s="130"/>
      <c r="C291" s="130"/>
      <c r="D291" s="352"/>
      <c r="E291" s="130"/>
    </row>
    <row r="292" spans="1:5" ht="12.75">
      <c r="A292" s="130"/>
      <c r="B292" s="130"/>
      <c r="C292" s="130"/>
      <c r="D292" s="352"/>
      <c r="E292" s="130"/>
    </row>
    <row r="293" spans="1:5" ht="12.75">
      <c r="A293" s="130"/>
      <c r="B293" s="130"/>
      <c r="C293" s="130"/>
      <c r="D293" s="352"/>
      <c r="E293" s="130"/>
    </row>
  </sheetData>
  <sheetProtection password="CE1E" sheet="1" objects="1" scenarios="1" selectLockedCells="1"/>
  <dataValidations count="1">
    <dataValidation type="custom" allowBlank="1" showInputMessage="1" showErrorMessage="1" errorTitle="Preverite vnos" error="Cena/enoto je po Navodilih potrebno vnesti na dve decimalni mesti" sqref="D56:D161">
      <formula1>D56=ROUND(D56,2)</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1"/>
  <rowBreaks count="3" manualBreakCount="3">
    <brk id="52" max="255" man="1"/>
    <brk id="93" max="255" man="1"/>
    <brk id="130" max="255" man="1"/>
  </rowBreaks>
</worksheet>
</file>

<file path=xl/worksheets/sheet5.xml><?xml version="1.0" encoding="utf-8"?>
<worksheet xmlns="http://schemas.openxmlformats.org/spreadsheetml/2006/main" xmlns:r="http://schemas.openxmlformats.org/officeDocument/2006/relationships">
  <dimension ref="A1:G235"/>
  <sheetViews>
    <sheetView zoomScalePageLayoutView="0" workbookViewId="0" topLeftCell="A241">
      <selection activeCell="F157" sqref="F157"/>
    </sheetView>
  </sheetViews>
  <sheetFormatPr defaultColWidth="9.00390625" defaultRowHeight="12.75"/>
  <cols>
    <col min="2" max="2" width="31.375" style="0" customWidth="1"/>
    <col min="6" max="6" width="12.125" style="0" bestFit="1" customWidth="1"/>
    <col min="7" max="7" width="24.875" style="0" customWidth="1"/>
  </cols>
  <sheetData>
    <row r="1" spans="1:7" ht="15.75">
      <c r="A1" s="62"/>
      <c r="B1" s="64"/>
      <c r="C1" s="67"/>
      <c r="D1" s="67"/>
      <c r="E1" s="67"/>
      <c r="F1" s="67"/>
      <c r="G1" s="63"/>
    </row>
    <row r="2" spans="1:7" ht="15.75">
      <c r="A2" s="62"/>
      <c r="B2" s="64"/>
      <c r="C2" s="63"/>
      <c r="D2" s="59"/>
      <c r="E2" s="63"/>
      <c r="F2" s="63"/>
      <c r="G2" s="63"/>
    </row>
    <row r="3" spans="1:7" ht="15.75">
      <c r="A3" s="62"/>
      <c r="B3" s="59"/>
      <c r="C3" s="63"/>
      <c r="D3" s="59"/>
      <c r="E3" s="63"/>
      <c r="F3" s="63"/>
      <c r="G3" s="63"/>
    </row>
    <row r="4" spans="1:7" ht="14.25" customHeight="1">
      <c r="A4" s="62"/>
      <c r="B4" s="59" t="s">
        <v>470</v>
      </c>
      <c r="C4" s="63"/>
      <c r="D4" s="59"/>
      <c r="E4" s="63"/>
      <c r="F4" s="63"/>
      <c r="G4" s="63"/>
    </row>
    <row r="5" spans="1:7" ht="16.5" customHeight="1">
      <c r="A5" s="62"/>
      <c r="B5" s="436" t="s">
        <v>471</v>
      </c>
      <c r="C5" s="436"/>
      <c r="D5" s="436"/>
      <c r="E5" s="436"/>
      <c r="F5" s="436"/>
      <c r="G5" s="63"/>
    </row>
    <row r="6" spans="1:7" ht="15.75">
      <c r="A6" s="62"/>
      <c r="B6" s="436"/>
      <c r="C6" s="436"/>
      <c r="D6" s="436"/>
      <c r="E6" s="436"/>
      <c r="F6" s="436"/>
      <c r="G6" s="63"/>
    </row>
    <row r="7" spans="1:7" ht="15.75">
      <c r="A7" s="62"/>
      <c r="B7" s="436"/>
      <c r="C7" s="436"/>
      <c r="D7" s="436"/>
      <c r="E7" s="436"/>
      <c r="F7" s="436"/>
      <c r="G7" s="63"/>
    </row>
    <row r="8" spans="1:7" ht="15.75">
      <c r="A8" s="62"/>
      <c r="B8" s="69"/>
      <c r="C8" s="69"/>
      <c r="D8" s="69"/>
      <c r="E8" s="69"/>
      <c r="F8" s="69"/>
      <c r="G8" s="63"/>
    </row>
    <row r="9" spans="1:7" ht="15.75">
      <c r="A9" s="62"/>
      <c r="B9" s="437" t="s">
        <v>472</v>
      </c>
      <c r="C9" s="437"/>
      <c r="D9" s="437"/>
      <c r="E9" s="437"/>
      <c r="F9" s="437"/>
      <c r="G9" s="63"/>
    </row>
    <row r="10" spans="1:7" ht="84" customHeight="1">
      <c r="A10" s="62"/>
      <c r="B10" s="436" t="s">
        <v>473</v>
      </c>
      <c r="C10" s="436"/>
      <c r="D10" s="436"/>
      <c r="E10" s="436"/>
      <c r="F10" s="436"/>
      <c r="G10" s="63"/>
    </row>
    <row r="11" spans="1:7" ht="75.75" customHeight="1">
      <c r="A11" s="62"/>
      <c r="B11" s="436" t="s">
        <v>474</v>
      </c>
      <c r="C11" s="436"/>
      <c r="D11" s="436"/>
      <c r="E11" s="436"/>
      <c r="F11" s="436"/>
      <c r="G11" s="63"/>
    </row>
    <row r="12" spans="1:7" ht="15.75">
      <c r="A12" s="62"/>
      <c r="B12" s="68"/>
      <c r="C12" s="68"/>
      <c r="D12" s="68"/>
      <c r="E12" s="68"/>
      <c r="F12" s="68"/>
      <c r="G12" s="63"/>
    </row>
    <row r="13" spans="1:7" ht="15.75">
      <c r="A13" s="62"/>
      <c r="B13" s="71"/>
      <c r="C13" s="69"/>
      <c r="D13" s="69"/>
      <c r="E13" s="60"/>
      <c r="F13" s="70"/>
      <c r="G13" s="63"/>
    </row>
    <row r="14" spans="1:7" ht="15.75">
      <c r="A14" s="62"/>
      <c r="B14" s="71"/>
      <c r="C14" s="69"/>
      <c r="D14" s="69"/>
      <c r="E14" s="60"/>
      <c r="F14" s="70"/>
      <c r="G14" s="63"/>
    </row>
    <row r="15" spans="1:7" ht="12.75">
      <c r="A15" s="72" t="s">
        <v>475</v>
      </c>
      <c r="B15" s="338" t="s">
        <v>476</v>
      </c>
      <c r="C15" s="338"/>
      <c r="D15" s="74"/>
      <c r="E15" s="74"/>
      <c r="F15" s="74"/>
      <c r="G15" s="74"/>
    </row>
    <row r="16" spans="1:7" ht="13.5" thickBot="1">
      <c r="A16" s="72"/>
      <c r="B16" s="73"/>
      <c r="C16" s="73"/>
      <c r="D16" s="74"/>
      <c r="E16" s="74"/>
      <c r="F16" s="397"/>
      <c r="G16" s="74"/>
    </row>
    <row r="17" spans="1:7" ht="24" customHeight="1">
      <c r="A17" s="75" t="s">
        <v>477</v>
      </c>
      <c r="B17" s="76" t="s">
        <v>478</v>
      </c>
      <c r="C17" s="76"/>
      <c r="D17" s="77" t="s">
        <v>479</v>
      </c>
      <c r="E17" s="76"/>
      <c r="F17" s="398" t="s">
        <v>480</v>
      </c>
      <c r="G17" s="415" t="s">
        <v>481</v>
      </c>
    </row>
    <row r="18" spans="1:7" ht="13.5" thickBot="1">
      <c r="A18" s="78"/>
      <c r="B18" s="79"/>
      <c r="C18" s="79"/>
      <c r="D18" s="79"/>
      <c r="E18" s="79"/>
      <c r="F18" s="399" t="s">
        <v>482</v>
      </c>
      <c r="G18" s="416" t="s">
        <v>482</v>
      </c>
    </row>
    <row r="19" spans="1:7" ht="12.75">
      <c r="A19" s="72"/>
      <c r="B19" s="80"/>
      <c r="C19" s="80"/>
      <c r="D19" s="74"/>
      <c r="E19" s="74"/>
      <c r="F19" s="397"/>
      <c r="G19" s="417"/>
    </row>
    <row r="20" spans="1:7" ht="12.75">
      <c r="A20" s="72" t="s">
        <v>483</v>
      </c>
      <c r="B20" s="80" t="s">
        <v>484</v>
      </c>
      <c r="C20" s="80"/>
      <c r="D20" s="74"/>
      <c r="E20" s="74"/>
      <c r="F20" s="397"/>
      <c r="G20" s="417"/>
    </row>
    <row r="21" spans="1:7" ht="12.75">
      <c r="A21" s="72"/>
      <c r="B21" s="80"/>
      <c r="C21" s="80"/>
      <c r="D21" s="74"/>
      <c r="E21" s="74"/>
      <c r="F21" s="397"/>
      <c r="G21" s="417"/>
    </row>
    <row r="22" spans="1:7" ht="12.75">
      <c r="A22" s="81" t="s">
        <v>485</v>
      </c>
      <c r="B22" s="82" t="s">
        <v>486</v>
      </c>
      <c r="C22" s="82"/>
      <c r="D22" s="82"/>
      <c r="E22" s="83"/>
      <c r="F22" s="400"/>
      <c r="G22" s="418"/>
    </row>
    <row r="23" spans="1:7" ht="12.75">
      <c r="A23" s="82"/>
      <c r="B23" s="82" t="s">
        <v>487</v>
      </c>
      <c r="C23" s="82"/>
      <c r="D23" s="82">
        <v>1</v>
      </c>
      <c r="E23" s="83"/>
      <c r="F23" s="400"/>
      <c r="G23" s="418">
        <f>SUM(F23*D23)</f>
        <v>0</v>
      </c>
    </row>
    <row r="24" spans="1:7" ht="12.75">
      <c r="A24" s="82"/>
      <c r="B24" s="82"/>
      <c r="C24" s="82"/>
      <c r="D24" s="82"/>
      <c r="E24" s="83"/>
      <c r="F24" s="400"/>
      <c r="G24" s="418"/>
    </row>
    <row r="25" spans="1:7" ht="12.75">
      <c r="A25" s="81" t="s">
        <v>485</v>
      </c>
      <c r="B25" s="436" t="s">
        <v>488</v>
      </c>
      <c r="C25" s="436"/>
      <c r="D25" s="82"/>
      <c r="E25" s="83"/>
      <c r="F25" s="400"/>
      <c r="G25" s="418"/>
    </row>
    <row r="26" spans="1:7" ht="12.75">
      <c r="A26" s="82"/>
      <c r="B26" s="82" t="s">
        <v>487</v>
      </c>
      <c r="C26" s="82"/>
      <c r="D26" s="82">
        <v>1</v>
      </c>
      <c r="E26" s="83"/>
      <c r="F26" s="400"/>
      <c r="G26" s="418">
        <f>SUM(F26*D26)</f>
        <v>0</v>
      </c>
    </row>
    <row r="27" spans="1:7" ht="12.75">
      <c r="A27" s="82"/>
      <c r="B27" s="82"/>
      <c r="C27" s="82"/>
      <c r="D27" s="82"/>
      <c r="E27" s="83"/>
      <c r="F27" s="400"/>
      <c r="G27" s="418"/>
    </row>
    <row r="28" spans="1:7" s="414" customFormat="1" ht="38.25">
      <c r="A28" s="412" t="s">
        <v>485</v>
      </c>
      <c r="B28" s="409" t="s">
        <v>489</v>
      </c>
      <c r="C28" s="409"/>
      <c r="D28" s="410"/>
      <c r="E28" s="411"/>
      <c r="F28" s="413"/>
      <c r="G28" s="419"/>
    </row>
    <row r="29" spans="1:7" ht="12.75">
      <c r="A29" s="82"/>
      <c r="B29" s="82" t="s">
        <v>490</v>
      </c>
      <c r="C29" s="82"/>
      <c r="D29" s="82">
        <v>1</v>
      </c>
      <c r="E29" s="83"/>
      <c r="F29" s="400"/>
      <c r="G29" s="418">
        <f>SUM(F29*D29)</f>
        <v>0</v>
      </c>
    </row>
    <row r="30" spans="1:7" ht="7.5" customHeight="1">
      <c r="A30" s="82"/>
      <c r="B30" s="82"/>
      <c r="C30" s="82"/>
      <c r="D30" s="82"/>
      <c r="E30" s="83"/>
      <c r="F30" s="400"/>
      <c r="G30" s="418"/>
    </row>
    <row r="31" spans="1:7" ht="39" customHeight="1">
      <c r="A31" s="85" t="s">
        <v>485</v>
      </c>
      <c r="B31" s="436" t="s">
        <v>491</v>
      </c>
      <c r="C31" s="436"/>
      <c r="D31" s="82"/>
      <c r="E31" s="83"/>
      <c r="F31" s="400"/>
      <c r="G31" s="418"/>
    </row>
    <row r="32" spans="1:7" ht="12.75">
      <c r="A32" s="82"/>
      <c r="B32" s="82" t="s">
        <v>22</v>
      </c>
      <c r="C32" s="82"/>
      <c r="D32" s="82">
        <v>5</v>
      </c>
      <c r="E32" s="83"/>
      <c r="F32" s="400"/>
      <c r="G32" s="418">
        <f>SUM(F32*D32)</f>
        <v>0</v>
      </c>
    </row>
    <row r="33" spans="1:7" ht="12.75">
      <c r="A33" s="82"/>
      <c r="B33" s="82"/>
      <c r="C33" s="82"/>
      <c r="D33" s="82"/>
      <c r="E33" s="83"/>
      <c r="F33" s="400"/>
      <c r="G33" s="418"/>
    </row>
    <row r="34" spans="1:7" ht="12.75">
      <c r="A34" s="72" t="s">
        <v>492</v>
      </c>
      <c r="B34" s="80" t="s">
        <v>493</v>
      </c>
      <c r="C34" s="82"/>
      <c r="D34" s="82"/>
      <c r="E34" s="83"/>
      <c r="F34" s="400"/>
      <c r="G34" s="418"/>
    </row>
    <row r="35" spans="1:7" ht="12.75">
      <c r="A35" s="82"/>
      <c r="B35" s="82"/>
      <c r="C35" s="82"/>
      <c r="D35" s="82"/>
      <c r="E35" s="83"/>
      <c r="F35" s="400"/>
      <c r="G35" s="418"/>
    </row>
    <row r="36" spans="1:7" ht="40.5" customHeight="1">
      <c r="A36" s="85" t="s">
        <v>485</v>
      </c>
      <c r="B36" s="439" t="s">
        <v>494</v>
      </c>
      <c r="C36" s="439"/>
      <c r="D36" s="82"/>
      <c r="E36" s="83"/>
      <c r="F36" s="400"/>
      <c r="G36" s="418"/>
    </row>
    <row r="37" spans="1:7" ht="12.75">
      <c r="A37" s="82"/>
      <c r="B37" s="82" t="s">
        <v>487</v>
      </c>
      <c r="C37" s="82"/>
      <c r="D37" s="82">
        <v>1</v>
      </c>
      <c r="E37" s="83"/>
      <c r="F37" s="400"/>
      <c r="G37" s="418">
        <f>SUM(F37*D37)</f>
        <v>0</v>
      </c>
    </row>
    <row r="38" spans="1:7" ht="12.75">
      <c r="A38" s="82"/>
      <c r="B38" s="82"/>
      <c r="C38" s="82"/>
      <c r="D38" s="82"/>
      <c r="E38" s="83"/>
      <c r="F38" s="400"/>
      <c r="G38" s="418"/>
    </row>
    <row r="39" spans="1:7" ht="32.25" customHeight="1">
      <c r="A39" s="81" t="s">
        <v>485</v>
      </c>
      <c r="B39" s="436" t="s">
        <v>495</v>
      </c>
      <c r="C39" s="436"/>
      <c r="D39" s="82"/>
      <c r="E39" s="83"/>
      <c r="F39" s="400"/>
      <c r="G39" s="418"/>
    </row>
    <row r="40" spans="1:7" ht="12.75">
      <c r="A40" s="82"/>
      <c r="B40" s="82" t="s">
        <v>487</v>
      </c>
      <c r="C40" s="82"/>
      <c r="D40" s="82">
        <v>1</v>
      </c>
      <c r="E40" s="83"/>
      <c r="F40" s="400"/>
      <c r="G40" s="418">
        <f>SUM(F40*D40)</f>
        <v>0</v>
      </c>
    </row>
    <row r="41" spans="1:7" ht="12.75">
      <c r="A41" s="82"/>
      <c r="B41" s="82"/>
      <c r="C41" s="82"/>
      <c r="D41" s="82"/>
      <c r="E41" s="83"/>
      <c r="F41" s="400"/>
      <c r="G41" s="418"/>
    </row>
    <row r="42" spans="1:7" ht="69.75" customHeight="1">
      <c r="A42" s="85" t="s">
        <v>485</v>
      </c>
      <c r="B42" s="436" t="s">
        <v>496</v>
      </c>
      <c r="C42" s="436"/>
      <c r="D42" s="82"/>
      <c r="E42" s="83"/>
      <c r="F42" s="400"/>
      <c r="G42" s="418"/>
    </row>
    <row r="43" spans="1:7" ht="12.75">
      <c r="A43" s="82"/>
      <c r="B43" s="82" t="s">
        <v>198</v>
      </c>
      <c r="C43" s="82"/>
      <c r="D43" s="82">
        <v>840</v>
      </c>
      <c r="E43" s="83"/>
      <c r="F43" s="400"/>
      <c r="G43" s="418">
        <f>SUM(F43*D43)</f>
        <v>0</v>
      </c>
    </row>
    <row r="44" spans="1:7" ht="12.75">
      <c r="A44" s="82"/>
      <c r="B44" s="82"/>
      <c r="C44" s="82"/>
      <c r="D44" s="82"/>
      <c r="E44" s="83"/>
      <c r="F44" s="400"/>
      <c r="G44" s="418"/>
    </row>
    <row r="45" spans="1:7" ht="77.25" customHeight="1">
      <c r="A45" s="85" t="s">
        <v>485</v>
      </c>
      <c r="B45" s="436" t="s">
        <v>497</v>
      </c>
      <c r="C45" s="436"/>
      <c r="D45" s="82"/>
      <c r="E45" s="83"/>
      <c r="F45" s="400"/>
      <c r="G45" s="418"/>
    </row>
    <row r="46" spans="1:7" ht="15">
      <c r="A46" s="81"/>
      <c r="B46" s="70" t="s">
        <v>487</v>
      </c>
      <c r="C46" s="82"/>
      <c r="D46" s="86">
        <v>1</v>
      </c>
      <c r="E46" s="60"/>
      <c r="F46" s="401"/>
      <c r="G46" s="420">
        <f>SUM(F46*D46)</f>
        <v>0</v>
      </c>
    </row>
    <row r="47" spans="1:7" ht="15">
      <c r="A47" s="81"/>
      <c r="B47" s="70"/>
      <c r="C47" s="82"/>
      <c r="D47" s="86"/>
      <c r="E47" s="60"/>
      <c r="F47" s="401"/>
      <c r="G47" s="420"/>
    </row>
    <row r="48" spans="1:7" ht="12.75">
      <c r="A48" s="82"/>
      <c r="B48" s="82"/>
      <c r="C48" s="82"/>
      <c r="D48" s="82"/>
      <c r="E48" s="82"/>
      <c r="F48" s="400"/>
      <c r="G48" s="418"/>
    </row>
    <row r="49" spans="1:7" ht="13.5" thickBot="1">
      <c r="A49" s="82"/>
      <c r="B49" s="440" t="s">
        <v>498</v>
      </c>
      <c r="C49" s="440"/>
      <c r="D49" s="87"/>
      <c r="E49" s="88"/>
      <c r="F49" s="402"/>
      <c r="G49" s="421">
        <f>SUM(G23:G46)</f>
        <v>0</v>
      </c>
    </row>
    <row r="50" spans="1:7" ht="13.5" thickTop="1">
      <c r="A50" s="82"/>
      <c r="B50" s="89"/>
      <c r="C50" s="89"/>
      <c r="D50" s="90"/>
      <c r="E50" s="91"/>
      <c r="F50" s="403"/>
      <c r="G50" s="422"/>
    </row>
    <row r="51" spans="1:7" ht="12.75">
      <c r="A51" s="82"/>
      <c r="B51" s="89"/>
      <c r="C51" s="89"/>
      <c r="D51" s="90"/>
      <c r="E51" s="91"/>
      <c r="F51" s="403"/>
      <c r="G51" s="422"/>
    </row>
    <row r="52" spans="1:7" ht="12.75">
      <c r="A52" s="72" t="s">
        <v>499</v>
      </c>
      <c r="B52" s="441" t="s">
        <v>500</v>
      </c>
      <c r="C52" s="441"/>
      <c r="D52" s="82"/>
      <c r="E52" s="83"/>
      <c r="F52" s="400"/>
      <c r="G52" s="418"/>
    </row>
    <row r="53" spans="1:7" ht="13.5" thickBot="1">
      <c r="A53" s="72"/>
      <c r="B53" s="73"/>
      <c r="C53" s="73"/>
      <c r="D53" s="82"/>
      <c r="E53" s="83"/>
      <c r="F53" s="400"/>
      <c r="G53" s="418"/>
    </row>
    <row r="54" spans="1:7" ht="12.75">
      <c r="A54" s="75" t="s">
        <v>477</v>
      </c>
      <c r="B54" s="76" t="s">
        <v>478</v>
      </c>
      <c r="C54" s="76"/>
      <c r="D54" s="77" t="s">
        <v>479</v>
      </c>
      <c r="E54" s="76"/>
      <c r="F54" s="404" t="s">
        <v>480</v>
      </c>
      <c r="G54" s="415" t="s">
        <v>481</v>
      </c>
    </row>
    <row r="55" spans="1:7" ht="13.5" thickBot="1">
      <c r="A55" s="78"/>
      <c r="B55" s="79"/>
      <c r="C55" s="79"/>
      <c r="D55" s="79"/>
      <c r="E55" s="79"/>
      <c r="F55" s="405" t="s">
        <v>482</v>
      </c>
      <c r="G55" s="416" t="s">
        <v>482</v>
      </c>
    </row>
    <row r="56" spans="1:7" ht="12.75">
      <c r="A56" s="72"/>
      <c r="B56" s="80"/>
      <c r="C56" s="80"/>
      <c r="D56" s="82"/>
      <c r="E56" s="83"/>
      <c r="F56" s="400"/>
      <c r="G56" s="418"/>
    </row>
    <row r="57" spans="1:7" ht="12.75">
      <c r="A57" s="72"/>
      <c r="B57" s="80"/>
      <c r="C57" s="80"/>
      <c r="D57" s="82"/>
      <c r="E57" s="83"/>
      <c r="F57" s="400"/>
      <c r="G57" s="418"/>
    </row>
    <row r="58" spans="1:7" ht="39.75" customHeight="1">
      <c r="A58" s="85" t="s">
        <v>485</v>
      </c>
      <c r="B58" s="436" t="s">
        <v>501</v>
      </c>
      <c r="C58" s="436"/>
      <c r="D58" s="82"/>
      <c r="E58" s="83"/>
      <c r="F58" s="400"/>
      <c r="G58" s="418"/>
    </row>
    <row r="59" spans="1:7" ht="12.75">
      <c r="A59" s="82"/>
      <c r="B59" s="82" t="s">
        <v>15</v>
      </c>
      <c r="C59" s="82"/>
      <c r="D59" s="82">
        <v>4</v>
      </c>
      <c r="E59" s="83"/>
      <c r="F59" s="400"/>
      <c r="G59" s="418">
        <f>SUM(F59*D59)</f>
        <v>0</v>
      </c>
    </row>
    <row r="60" spans="1:7" ht="12.75">
      <c r="A60" s="82"/>
      <c r="B60" s="82"/>
      <c r="C60" s="82"/>
      <c r="D60" s="82"/>
      <c r="E60" s="83"/>
      <c r="F60" s="400"/>
      <c r="G60" s="418"/>
    </row>
    <row r="61" spans="1:7" ht="94.5" customHeight="1">
      <c r="A61" s="85" t="s">
        <v>485</v>
      </c>
      <c r="B61" s="436" t="s">
        <v>502</v>
      </c>
      <c r="C61" s="436"/>
      <c r="D61" s="82"/>
      <c r="E61" s="83"/>
      <c r="F61" s="400"/>
      <c r="G61" s="418"/>
    </row>
    <row r="62" spans="1:7" ht="12.75">
      <c r="A62" s="82"/>
      <c r="B62" s="69" t="s">
        <v>503</v>
      </c>
      <c r="C62" s="69"/>
      <c r="D62" s="82"/>
      <c r="E62" s="83"/>
      <c r="F62" s="400"/>
      <c r="G62" s="418"/>
    </row>
    <row r="63" spans="1:7" ht="12.75">
      <c r="A63" s="82"/>
      <c r="B63" s="82" t="s">
        <v>15</v>
      </c>
      <c r="C63" s="82"/>
      <c r="D63" s="82">
        <v>178</v>
      </c>
      <c r="E63" s="83"/>
      <c r="F63" s="400"/>
      <c r="G63" s="418">
        <f>SUM(F63*D63)</f>
        <v>0</v>
      </c>
    </row>
    <row r="64" spans="1:7" ht="12.75">
      <c r="A64" s="82"/>
      <c r="B64" s="69" t="s">
        <v>504</v>
      </c>
      <c r="C64" s="69"/>
      <c r="D64" s="82"/>
      <c r="E64" s="83"/>
      <c r="F64" s="400"/>
      <c r="G64" s="418"/>
    </row>
    <row r="65" spans="1:7" ht="12.75">
      <c r="A65" s="82"/>
      <c r="B65" s="82" t="s">
        <v>15</v>
      </c>
      <c r="C65" s="82"/>
      <c r="D65" s="82">
        <v>96</v>
      </c>
      <c r="E65" s="83"/>
      <c r="F65" s="400"/>
      <c r="G65" s="418">
        <f>SUM(F65*D65)</f>
        <v>0</v>
      </c>
    </row>
    <row r="66" spans="1:7" ht="12.75">
      <c r="A66" s="82"/>
      <c r="B66" s="82"/>
      <c r="C66" s="82"/>
      <c r="D66" s="82"/>
      <c r="E66" s="83"/>
      <c r="F66" s="400"/>
      <c r="G66" s="418"/>
    </row>
    <row r="67" spans="1:7" ht="12.75">
      <c r="A67" s="81" t="s">
        <v>485</v>
      </c>
      <c r="B67" s="436" t="s">
        <v>505</v>
      </c>
      <c r="C67" s="436"/>
      <c r="D67" s="82"/>
      <c r="E67" s="83"/>
      <c r="F67" s="400"/>
      <c r="G67" s="418"/>
    </row>
    <row r="68" spans="1:7" ht="12.75">
      <c r="A68" s="82"/>
      <c r="B68" s="436"/>
      <c r="C68" s="436"/>
      <c r="D68" s="82"/>
      <c r="E68" s="83"/>
      <c r="F68" s="400"/>
      <c r="G68" s="418"/>
    </row>
    <row r="69" spans="1:7" ht="26.25" customHeight="1">
      <c r="A69" s="82"/>
      <c r="B69" s="436"/>
      <c r="C69" s="436"/>
      <c r="D69" s="82"/>
      <c r="E69" s="83"/>
      <c r="F69" s="400"/>
      <c r="G69" s="418"/>
    </row>
    <row r="70" spans="1:7" ht="12.75">
      <c r="A70" s="82"/>
      <c r="B70" s="438" t="s">
        <v>506</v>
      </c>
      <c r="C70" s="438"/>
      <c r="D70" s="82"/>
      <c r="E70" s="83"/>
      <c r="F70" s="400"/>
      <c r="G70" s="418"/>
    </row>
    <row r="71" spans="1:7" ht="12.75">
      <c r="A71" s="82"/>
      <c r="B71" s="82" t="s">
        <v>15</v>
      </c>
      <c r="C71" s="82"/>
      <c r="D71" s="82">
        <v>34</v>
      </c>
      <c r="E71" s="83"/>
      <c r="F71" s="400"/>
      <c r="G71" s="418">
        <f>SUM(F71*D71)</f>
        <v>0</v>
      </c>
    </row>
    <row r="72" spans="1:7" ht="12.75">
      <c r="A72" s="82"/>
      <c r="B72" s="82"/>
      <c r="C72" s="82"/>
      <c r="D72" s="82"/>
      <c r="E72" s="83"/>
      <c r="F72" s="400"/>
      <c r="G72" s="418"/>
    </row>
    <row r="73" spans="1:7" ht="39" customHeight="1">
      <c r="A73" s="85" t="s">
        <v>485</v>
      </c>
      <c r="B73" s="436" t="s">
        <v>507</v>
      </c>
      <c r="C73" s="436"/>
      <c r="D73" s="82"/>
      <c r="E73" s="83"/>
      <c r="F73" s="400"/>
      <c r="G73" s="418"/>
    </row>
    <row r="74" spans="1:7" ht="12.75">
      <c r="A74" s="82"/>
      <c r="B74" s="438" t="s">
        <v>506</v>
      </c>
      <c r="C74" s="438"/>
      <c r="D74" s="82"/>
      <c r="E74" s="83"/>
      <c r="F74" s="400"/>
      <c r="G74" s="418"/>
    </row>
    <row r="75" spans="1:7" ht="12.75">
      <c r="A75" s="82"/>
      <c r="B75" s="82" t="s">
        <v>15</v>
      </c>
      <c r="C75" s="82"/>
      <c r="D75" s="82">
        <v>68</v>
      </c>
      <c r="E75" s="83"/>
      <c r="F75" s="400"/>
      <c r="G75" s="418">
        <f>SUM(F75*D75)</f>
        <v>0</v>
      </c>
    </row>
    <row r="76" spans="1:7" ht="12.75">
      <c r="A76" s="82"/>
      <c r="B76" s="82"/>
      <c r="C76" s="82"/>
      <c r="D76" s="82"/>
      <c r="E76" s="83"/>
      <c r="F76" s="400"/>
      <c r="G76" s="418"/>
    </row>
    <row r="77" spans="1:7" ht="80.25" customHeight="1">
      <c r="A77" s="85" t="s">
        <v>485</v>
      </c>
      <c r="B77" s="436" t="s">
        <v>508</v>
      </c>
      <c r="C77" s="436"/>
      <c r="D77" s="82"/>
      <c r="E77" s="83"/>
      <c r="F77" s="400"/>
      <c r="G77" s="418"/>
    </row>
    <row r="78" spans="1:7" ht="12.75">
      <c r="A78" s="82"/>
      <c r="B78" s="82" t="s">
        <v>15</v>
      </c>
      <c r="C78" s="82"/>
      <c r="D78" s="82">
        <v>173</v>
      </c>
      <c r="E78" s="83"/>
      <c r="F78" s="400"/>
      <c r="G78" s="418">
        <f>SUM(F78*D78)</f>
        <v>0</v>
      </c>
    </row>
    <row r="79" spans="1:7" ht="12.75">
      <c r="A79" s="82"/>
      <c r="B79" s="82"/>
      <c r="C79" s="82"/>
      <c r="D79" s="82"/>
      <c r="E79" s="83"/>
      <c r="F79" s="400"/>
      <c r="G79" s="418"/>
    </row>
    <row r="80" spans="1:7" ht="24.75" customHeight="1">
      <c r="A80" s="85" t="s">
        <v>485</v>
      </c>
      <c r="B80" s="436" t="s">
        <v>509</v>
      </c>
      <c r="C80" s="436"/>
      <c r="D80" s="82"/>
      <c r="E80" s="83"/>
      <c r="F80" s="400"/>
      <c r="G80" s="418"/>
    </row>
    <row r="81" spans="1:7" ht="12.75">
      <c r="A81" s="82"/>
      <c r="B81" s="82" t="s">
        <v>15</v>
      </c>
      <c r="C81" s="82"/>
      <c r="D81" s="82">
        <v>102</v>
      </c>
      <c r="E81" s="83"/>
      <c r="F81" s="400"/>
      <c r="G81" s="418">
        <f>SUM(F81*D81)</f>
        <v>0</v>
      </c>
    </row>
    <row r="82" spans="1:7" ht="12.75">
      <c r="A82" s="82"/>
      <c r="B82" s="82"/>
      <c r="C82" s="82"/>
      <c r="D82" s="82"/>
      <c r="E82" s="83"/>
      <c r="F82" s="400"/>
      <c r="G82" s="418"/>
    </row>
    <row r="83" spans="1:7" ht="52.5" customHeight="1">
      <c r="A83" s="85" t="s">
        <v>485</v>
      </c>
      <c r="B83" s="436" t="s">
        <v>510</v>
      </c>
      <c r="C83" s="436"/>
      <c r="D83" s="82"/>
      <c r="E83" s="83"/>
      <c r="F83" s="400"/>
      <c r="G83" s="418"/>
    </row>
    <row r="84" spans="1:7" ht="12.75">
      <c r="A84" s="82"/>
      <c r="B84" s="438" t="s">
        <v>511</v>
      </c>
      <c r="C84" s="438"/>
      <c r="D84" s="82"/>
      <c r="E84" s="83"/>
      <c r="F84" s="400"/>
      <c r="G84" s="418"/>
    </row>
    <row r="85" spans="1:7" ht="12.75">
      <c r="A85" s="82"/>
      <c r="B85" s="82" t="s">
        <v>14</v>
      </c>
      <c r="C85" s="82"/>
      <c r="D85" s="82">
        <v>190</v>
      </c>
      <c r="E85" s="83"/>
      <c r="F85" s="400"/>
      <c r="G85" s="418">
        <f>SUM(F85*D85)</f>
        <v>0</v>
      </c>
    </row>
    <row r="86" spans="1:7" ht="12.75">
      <c r="A86" s="82"/>
      <c r="B86" s="438" t="s">
        <v>512</v>
      </c>
      <c r="C86" s="438"/>
      <c r="D86" s="82"/>
      <c r="E86" s="83"/>
      <c r="F86" s="400"/>
      <c r="G86" s="418"/>
    </row>
    <row r="87" spans="1:7" ht="12.75">
      <c r="A87" s="82"/>
      <c r="B87" s="82" t="s">
        <v>14</v>
      </c>
      <c r="C87" s="82"/>
      <c r="D87" s="82">
        <v>95</v>
      </c>
      <c r="E87" s="83"/>
      <c r="F87" s="400"/>
      <c r="G87" s="418">
        <f>SUM(F87*D87)</f>
        <v>0</v>
      </c>
    </row>
    <row r="88" spans="1:7" ht="12.75">
      <c r="A88" s="82"/>
      <c r="B88" s="82"/>
      <c r="C88" s="82"/>
      <c r="D88" s="82"/>
      <c r="E88" s="83"/>
      <c r="F88" s="400"/>
      <c r="G88" s="418"/>
    </row>
    <row r="89" spans="1:7" ht="79.5" customHeight="1">
      <c r="A89" s="85" t="s">
        <v>485</v>
      </c>
      <c r="B89" s="436" t="s">
        <v>513</v>
      </c>
      <c r="C89" s="436"/>
      <c r="D89" s="82"/>
      <c r="E89" s="83"/>
      <c r="F89" s="400"/>
      <c r="G89" s="418"/>
    </row>
    <row r="90" spans="1:7" ht="12.75">
      <c r="A90" s="82"/>
      <c r="B90" s="82" t="s">
        <v>22</v>
      </c>
      <c r="C90" s="82"/>
      <c r="D90" s="82">
        <v>6</v>
      </c>
      <c r="E90" s="83"/>
      <c r="F90" s="400"/>
      <c r="G90" s="418">
        <f>SUM(F90*D90)</f>
        <v>0</v>
      </c>
    </row>
    <row r="91" spans="1:7" ht="12.75">
      <c r="A91" s="82"/>
      <c r="B91" s="82"/>
      <c r="C91" s="82"/>
      <c r="D91" s="82"/>
      <c r="E91" s="83"/>
      <c r="F91" s="400"/>
      <c r="G91" s="418"/>
    </row>
    <row r="92" spans="1:7" ht="66.75" customHeight="1">
      <c r="A92" s="85" t="s">
        <v>485</v>
      </c>
      <c r="B92" s="436" t="s">
        <v>514</v>
      </c>
      <c r="C92" s="436"/>
      <c r="D92" s="82"/>
      <c r="E92" s="83"/>
      <c r="F92" s="400"/>
      <c r="G92" s="418"/>
    </row>
    <row r="93" spans="1:7" ht="12.75">
      <c r="A93" s="81"/>
      <c r="B93" s="82" t="s">
        <v>15</v>
      </c>
      <c r="C93" s="82"/>
      <c r="D93" s="82">
        <v>3</v>
      </c>
      <c r="E93" s="83"/>
      <c r="F93" s="400"/>
      <c r="G93" s="418">
        <f>SUM(F93*D93)</f>
        <v>0</v>
      </c>
    </row>
    <row r="94" spans="1:7" ht="12.75">
      <c r="A94" s="81"/>
      <c r="B94" s="82"/>
      <c r="C94" s="82"/>
      <c r="D94" s="82"/>
      <c r="E94" s="83"/>
      <c r="F94" s="400"/>
      <c r="G94" s="418"/>
    </row>
    <row r="95" spans="1:7" ht="65.25" customHeight="1">
      <c r="A95" s="85" t="s">
        <v>485</v>
      </c>
      <c r="B95" s="436" t="s">
        <v>515</v>
      </c>
      <c r="C95" s="436"/>
      <c r="D95" s="82"/>
      <c r="E95" s="83"/>
      <c r="F95" s="400"/>
      <c r="G95" s="418"/>
    </row>
    <row r="96" spans="1:7" ht="12.75">
      <c r="A96" s="82"/>
      <c r="B96" s="82" t="s">
        <v>198</v>
      </c>
      <c r="C96" s="82"/>
      <c r="D96" s="82">
        <v>1160</v>
      </c>
      <c r="E96" s="83"/>
      <c r="F96" s="400"/>
      <c r="G96" s="418">
        <f>SUM(F96*D96)</f>
        <v>0</v>
      </c>
    </row>
    <row r="97" spans="1:7" ht="12.75">
      <c r="A97" s="72"/>
      <c r="B97" s="80"/>
      <c r="C97" s="80"/>
      <c r="D97" s="82"/>
      <c r="E97" s="82"/>
      <c r="F97" s="400"/>
      <c r="G97" s="418"/>
    </row>
    <row r="98" spans="1:7" ht="62.25" customHeight="1">
      <c r="A98" s="85" t="s">
        <v>485</v>
      </c>
      <c r="B98" s="436" t="s">
        <v>516</v>
      </c>
      <c r="C98" s="436"/>
      <c r="D98" s="82"/>
      <c r="E98" s="83"/>
      <c r="F98" s="400"/>
      <c r="G98" s="418"/>
    </row>
    <row r="99" spans="1:7" ht="12.75">
      <c r="A99" s="82"/>
      <c r="B99" s="82" t="s">
        <v>198</v>
      </c>
      <c r="C99" s="82"/>
      <c r="D99" s="82">
        <v>40</v>
      </c>
      <c r="E99" s="83"/>
      <c r="F99" s="400"/>
      <c r="G99" s="418">
        <f>SUM(F99*D99)</f>
        <v>0</v>
      </c>
    </row>
    <row r="100" spans="1:7" ht="12.75">
      <c r="A100" s="82"/>
      <c r="B100" s="82"/>
      <c r="C100" s="82"/>
      <c r="D100" s="82"/>
      <c r="E100" s="83"/>
      <c r="F100" s="400"/>
      <c r="G100" s="418"/>
    </row>
    <row r="101" spans="1:7" ht="79.5" customHeight="1">
      <c r="A101" s="85" t="s">
        <v>485</v>
      </c>
      <c r="B101" s="436" t="s">
        <v>517</v>
      </c>
      <c r="C101" s="436"/>
      <c r="D101" s="82"/>
      <c r="E101" s="83"/>
      <c r="F101" s="400"/>
      <c r="G101" s="418"/>
    </row>
    <row r="102" spans="1:7" ht="12.75">
      <c r="A102" s="82"/>
      <c r="B102" s="82" t="s">
        <v>198</v>
      </c>
      <c r="C102" s="82"/>
      <c r="D102" s="82">
        <v>60</v>
      </c>
      <c r="E102" s="83"/>
      <c r="F102" s="400"/>
      <c r="G102" s="418">
        <f>SUM(F102*D102)</f>
        <v>0</v>
      </c>
    </row>
    <row r="103" spans="1:7" ht="12.75">
      <c r="A103" s="82"/>
      <c r="B103" s="82"/>
      <c r="C103" s="82"/>
      <c r="D103" s="82"/>
      <c r="E103" s="83"/>
      <c r="F103" s="400"/>
      <c r="G103" s="418"/>
    </row>
    <row r="104" spans="1:7" ht="101.25" customHeight="1">
      <c r="A104" s="85" t="s">
        <v>485</v>
      </c>
      <c r="B104" s="436" t="s">
        <v>518</v>
      </c>
      <c r="C104" s="436"/>
      <c r="D104" s="82"/>
      <c r="E104" s="83"/>
      <c r="F104" s="400"/>
      <c r="G104" s="418"/>
    </row>
    <row r="105" spans="1:7" ht="12.75">
      <c r="A105" s="82"/>
      <c r="B105" s="82" t="s">
        <v>22</v>
      </c>
      <c r="C105" s="82"/>
      <c r="D105" s="82">
        <v>25</v>
      </c>
      <c r="E105" s="83"/>
      <c r="F105" s="400"/>
      <c r="G105" s="418">
        <f>SUM(F105*D105)</f>
        <v>0</v>
      </c>
    </row>
    <row r="106" spans="1:7" ht="12.75">
      <c r="A106" s="82"/>
      <c r="B106" s="82"/>
      <c r="C106" s="82"/>
      <c r="D106" s="82"/>
      <c r="E106" s="83"/>
      <c r="F106" s="400"/>
      <c r="G106" s="418"/>
    </row>
    <row r="107" spans="1:7" ht="50.25" customHeight="1">
      <c r="A107" s="85" t="s">
        <v>485</v>
      </c>
      <c r="B107" s="436" t="s">
        <v>519</v>
      </c>
      <c r="C107" s="436"/>
      <c r="D107" s="72"/>
      <c r="E107" s="74"/>
      <c r="F107" s="400"/>
      <c r="G107" s="417"/>
    </row>
    <row r="108" spans="1:7" ht="12.75">
      <c r="A108" s="81"/>
      <c r="B108" s="82" t="s">
        <v>198</v>
      </c>
      <c r="C108" s="82"/>
      <c r="D108" s="82">
        <v>1270</v>
      </c>
      <c r="E108" s="83"/>
      <c r="F108" s="400"/>
      <c r="G108" s="418">
        <f>SUM(F108*D108)</f>
        <v>0</v>
      </c>
    </row>
    <row r="109" spans="1:7" ht="12.75">
      <c r="A109" s="81"/>
      <c r="B109" s="82"/>
      <c r="C109" s="82"/>
      <c r="D109" s="82"/>
      <c r="E109" s="83"/>
      <c r="F109" s="400"/>
      <c r="G109" s="418"/>
    </row>
    <row r="110" spans="1:7" ht="12.75">
      <c r="A110" s="81" t="s">
        <v>485</v>
      </c>
      <c r="B110" s="82" t="s">
        <v>520</v>
      </c>
      <c r="C110" s="82"/>
      <c r="D110" s="94"/>
      <c r="E110" s="86"/>
      <c r="F110" s="400"/>
      <c r="G110" s="418"/>
    </row>
    <row r="111" spans="1:7" ht="15">
      <c r="A111" s="59"/>
      <c r="B111" s="70" t="s">
        <v>198</v>
      </c>
      <c r="C111" s="82"/>
      <c r="D111" s="82">
        <v>1160</v>
      </c>
      <c r="E111" s="83"/>
      <c r="F111" s="400"/>
      <c r="G111" s="418">
        <f>SUM(F111*D111)</f>
        <v>0</v>
      </c>
    </row>
    <row r="112" spans="1:7" ht="15">
      <c r="A112" s="59"/>
      <c r="B112" s="70"/>
      <c r="C112" s="82"/>
      <c r="D112" s="82"/>
      <c r="E112" s="83"/>
      <c r="F112" s="400"/>
      <c r="G112" s="418"/>
    </row>
    <row r="113" spans="1:7" ht="13.5" thickBot="1">
      <c r="A113" s="82"/>
      <c r="B113" s="440" t="s">
        <v>13</v>
      </c>
      <c r="C113" s="440"/>
      <c r="D113" s="87"/>
      <c r="E113" s="88"/>
      <c r="F113" s="402"/>
      <c r="G113" s="421">
        <f>SUM(G58:G111)</f>
        <v>0</v>
      </c>
    </row>
    <row r="114" spans="1:7" ht="13.5" thickTop="1">
      <c r="A114" s="81"/>
      <c r="B114" s="69"/>
      <c r="C114" s="69"/>
      <c r="D114" s="82"/>
      <c r="E114" s="83"/>
      <c r="F114" s="400"/>
      <c r="G114" s="418"/>
    </row>
    <row r="115" spans="1:7" ht="12.75">
      <c r="A115" s="82"/>
      <c r="B115" s="82"/>
      <c r="C115" s="82"/>
      <c r="D115" s="82"/>
      <c r="E115" s="83"/>
      <c r="F115" s="400"/>
      <c r="G115" s="418"/>
    </row>
    <row r="116" spans="1:7" ht="12.75">
      <c r="A116" s="72" t="s">
        <v>521</v>
      </c>
      <c r="B116" s="441" t="s">
        <v>522</v>
      </c>
      <c r="C116" s="441"/>
      <c r="D116" s="82"/>
      <c r="E116" s="83"/>
      <c r="F116" s="400"/>
      <c r="G116" s="418"/>
    </row>
    <row r="117" spans="1:7" ht="13.5" thickBot="1">
      <c r="A117" s="72"/>
      <c r="B117" s="73"/>
      <c r="C117" s="73"/>
      <c r="D117" s="82"/>
      <c r="E117" s="83"/>
      <c r="F117" s="400"/>
      <c r="G117" s="418"/>
    </row>
    <row r="118" spans="1:7" ht="12.75">
      <c r="A118" s="75" t="s">
        <v>477</v>
      </c>
      <c r="B118" s="76" t="s">
        <v>478</v>
      </c>
      <c r="C118" s="76"/>
      <c r="D118" s="77" t="s">
        <v>479</v>
      </c>
      <c r="E118" s="76"/>
      <c r="F118" s="404" t="s">
        <v>480</v>
      </c>
      <c r="G118" s="415" t="s">
        <v>481</v>
      </c>
    </row>
    <row r="119" spans="1:7" ht="13.5" thickBot="1">
      <c r="A119" s="78"/>
      <c r="B119" s="79"/>
      <c r="C119" s="79"/>
      <c r="D119" s="79"/>
      <c r="E119" s="79"/>
      <c r="F119" s="405" t="s">
        <v>482</v>
      </c>
      <c r="G119" s="416" t="s">
        <v>482</v>
      </c>
    </row>
    <row r="120" spans="1:7" ht="12.75">
      <c r="A120" s="82"/>
      <c r="B120" s="82"/>
      <c r="C120" s="82"/>
      <c r="D120" s="82"/>
      <c r="E120" s="83"/>
      <c r="F120" s="400"/>
      <c r="G120" s="418"/>
    </row>
    <row r="121" spans="1:7" ht="12.75">
      <c r="A121" s="72" t="s">
        <v>483</v>
      </c>
      <c r="B121" s="80" t="s">
        <v>523</v>
      </c>
      <c r="C121" s="82"/>
      <c r="D121" s="82"/>
      <c r="E121" s="83"/>
      <c r="F121" s="400"/>
      <c r="G121" s="418"/>
    </row>
    <row r="122" spans="1:7" ht="12.75">
      <c r="A122" s="82"/>
      <c r="B122" s="82"/>
      <c r="C122" s="82"/>
      <c r="D122" s="82"/>
      <c r="E122" s="83"/>
      <c r="F122" s="400"/>
      <c r="G122" s="418"/>
    </row>
    <row r="123" spans="1:7" ht="12.75">
      <c r="A123" s="81" t="s">
        <v>485</v>
      </c>
      <c r="B123" s="436" t="s">
        <v>524</v>
      </c>
      <c r="C123" s="436"/>
      <c r="D123" s="80"/>
      <c r="E123" s="80"/>
      <c r="F123" s="400"/>
      <c r="G123" s="418"/>
    </row>
    <row r="124" spans="1:7" ht="12.75">
      <c r="A124" s="72"/>
      <c r="B124" s="436"/>
      <c r="C124" s="436"/>
      <c r="D124" s="80"/>
      <c r="E124" s="80"/>
      <c r="F124" s="400"/>
      <c r="G124" s="418"/>
    </row>
    <row r="125" spans="1:7" ht="12.75">
      <c r="A125" s="72"/>
      <c r="B125" s="82" t="s">
        <v>198</v>
      </c>
      <c r="C125" s="82"/>
      <c r="D125" s="82">
        <v>1430</v>
      </c>
      <c r="E125" s="83"/>
      <c r="F125" s="400"/>
      <c r="G125" s="418">
        <f>SUM(F125*D125)</f>
        <v>0</v>
      </c>
    </row>
    <row r="126" spans="1:7" ht="12.75">
      <c r="A126" s="81" t="s">
        <v>485</v>
      </c>
      <c r="B126" s="436" t="s">
        <v>525</v>
      </c>
      <c r="C126" s="436"/>
      <c r="D126" s="80"/>
      <c r="E126" s="80"/>
      <c r="F126" s="400"/>
      <c r="G126" s="418"/>
    </row>
    <row r="127" spans="1:7" ht="24" customHeight="1">
      <c r="A127" s="72"/>
      <c r="B127" s="436"/>
      <c r="C127" s="436"/>
      <c r="D127" s="80"/>
      <c r="E127" s="80"/>
      <c r="F127" s="400"/>
      <c r="G127" s="418"/>
    </row>
    <row r="128" spans="1:7" ht="12.75">
      <c r="A128" s="72"/>
      <c r="B128" s="82" t="s">
        <v>198</v>
      </c>
      <c r="C128" s="82"/>
      <c r="D128" s="82">
        <v>85</v>
      </c>
      <c r="E128" s="83"/>
      <c r="F128" s="400"/>
      <c r="G128" s="418">
        <f>SUM(F128*D128)</f>
        <v>0</v>
      </c>
    </row>
    <row r="129" spans="1:7" ht="12.75">
      <c r="A129" s="82"/>
      <c r="B129" s="82"/>
      <c r="C129" s="82"/>
      <c r="D129" s="82"/>
      <c r="E129" s="83"/>
      <c r="F129" s="400"/>
      <c r="G129" s="418"/>
    </row>
    <row r="130" spans="1:7" ht="12.75">
      <c r="A130" s="72" t="s">
        <v>492</v>
      </c>
      <c r="B130" s="80" t="s">
        <v>526</v>
      </c>
      <c r="C130" s="82"/>
      <c r="D130" s="82"/>
      <c r="E130" s="83"/>
      <c r="F130" s="400"/>
      <c r="G130" s="418"/>
    </row>
    <row r="131" spans="1:7" ht="12.75">
      <c r="A131" s="82"/>
      <c r="B131" s="82"/>
      <c r="C131" s="82"/>
      <c r="D131" s="82"/>
      <c r="E131" s="83"/>
      <c r="F131" s="400"/>
      <c r="G131" s="418"/>
    </row>
    <row r="132" spans="1:7" ht="214.5" customHeight="1">
      <c r="A132" s="95" t="s">
        <v>485</v>
      </c>
      <c r="B132" s="443" t="s">
        <v>527</v>
      </c>
      <c r="C132" s="443"/>
      <c r="D132" s="96"/>
      <c r="E132" s="97"/>
      <c r="F132" s="400"/>
      <c r="G132" s="423"/>
    </row>
    <row r="133" spans="1:7" ht="12.75">
      <c r="A133" s="98"/>
      <c r="B133" s="99" t="s">
        <v>22</v>
      </c>
      <c r="C133" s="99"/>
      <c r="D133" s="99">
        <v>25</v>
      </c>
      <c r="E133" s="100"/>
      <c r="F133" s="400"/>
      <c r="G133" s="424">
        <f>SUM(F133*D133)</f>
        <v>0</v>
      </c>
    </row>
    <row r="134" spans="1:7" ht="12.75">
      <c r="A134" s="82"/>
      <c r="B134" s="82"/>
      <c r="C134" s="82"/>
      <c r="D134" s="82"/>
      <c r="E134" s="83"/>
      <c r="F134" s="400"/>
      <c r="G134" s="418"/>
    </row>
    <row r="135" spans="1:7" ht="24.75" customHeight="1">
      <c r="A135" s="85" t="s">
        <v>485</v>
      </c>
      <c r="B135" s="436" t="s">
        <v>528</v>
      </c>
      <c r="C135" s="436"/>
      <c r="D135" s="72"/>
      <c r="E135" s="74"/>
      <c r="F135" s="400"/>
      <c r="G135" s="417"/>
    </row>
    <row r="136" spans="1:7" ht="12.75">
      <c r="A136" s="81"/>
      <c r="B136" s="82" t="s">
        <v>22</v>
      </c>
      <c r="C136" s="82"/>
      <c r="D136" s="99">
        <v>25</v>
      </c>
      <c r="E136" s="100"/>
      <c r="F136" s="400"/>
      <c r="G136" s="424">
        <f>SUM(F136*D136)</f>
        <v>0</v>
      </c>
    </row>
    <row r="137" spans="1:7" ht="12.75">
      <c r="A137" s="81"/>
      <c r="B137" s="82"/>
      <c r="C137" s="82"/>
      <c r="D137" s="82"/>
      <c r="E137" s="83"/>
      <c r="F137" s="400"/>
      <c r="G137" s="418"/>
    </row>
    <row r="138" spans="1:7" ht="31.5" customHeight="1">
      <c r="A138" s="85" t="s">
        <v>485</v>
      </c>
      <c r="B138" s="442" t="s">
        <v>529</v>
      </c>
      <c r="C138" s="442"/>
      <c r="D138" s="101"/>
      <c r="E138" s="102"/>
      <c r="F138" s="400"/>
      <c r="G138" s="425"/>
    </row>
    <row r="139" spans="1:7" ht="12.75">
      <c r="A139" s="81"/>
      <c r="B139" s="82" t="s">
        <v>22</v>
      </c>
      <c r="C139" s="82"/>
      <c r="D139" s="99">
        <v>2</v>
      </c>
      <c r="E139" s="100"/>
      <c r="F139" s="400"/>
      <c r="G139" s="424">
        <f>SUM(F139*D139)</f>
        <v>0</v>
      </c>
    </row>
    <row r="140" spans="1:7" ht="12.75">
      <c r="A140" s="81"/>
      <c r="B140" s="82"/>
      <c r="C140" s="82"/>
      <c r="D140" s="82"/>
      <c r="E140" s="83"/>
      <c r="F140" s="400"/>
      <c r="G140" s="418"/>
    </row>
    <row r="141" spans="1:7" ht="12.75">
      <c r="A141" s="81" t="s">
        <v>485</v>
      </c>
      <c r="B141" s="436" t="s">
        <v>530</v>
      </c>
      <c r="C141" s="436"/>
      <c r="D141" s="72"/>
      <c r="E141" s="74"/>
      <c r="F141" s="400"/>
      <c r="G141" s="417"/>
    </row>
    <row r="142" spans="1:7" ht="12.75">
      <c r="A142" s="81"/>
      <c r="B142" s="436"/>
      <c r="C142" s="436"/>
      <c r="D142" s="72"/>
      <c r="E142" s="74"/>
      <c r="F142" s="400"/>
      <c r="G142" s="417"/>
    </row>
    <row r="143" spans="1:7" ht="12.75">
      <c r="A143" s="81"/>
      <c r="B143" s="82" t="s">
        <v>22</v>
      </c>
      <c r="C143" s="82"/>
      <c r="D143" s="82">
        <v>25</v>
      </c>
      <c r="E143" s="83"/>
      <c r="F143" s="400"/>
      <c r="G143" s="418">
        <f>SUM(F143*D143)</f>
        <v>0</v>
      </c>
    </row>
    <row r="144" spans="1:7" ht="12.75">
      <c r="A144" s="81"/>
      <c r="B144" s="82"/>
      <c r="C144" s="82"/>
      <c r="D144" s="82"/>
      <c r="E144" s="83"/>
      <c r="F144" s="400"/>
      <c r="G144" s="418"/>
    </row>
    <row r="145" spans="1:7" ht="39.75" customHeight="1">
      <c r="A145" s="85" t="s">
        <v>485</v>
      </c>
      <c r="B145" s="442" t="s">
        <v>531</v>
      </c>
      <c r="C145" s="442"/>
      <c r="D145" s="101"/>
      <c r="E145" s="102"/>
      <c r="F145" s="400"/>
      <c r="G145" s="425"/>
    </row>
    <row r="146" spans="1:7" ht="12.75">
      <c r="A146" s="81"/>
      <c r="B146" s="82" t="s">
        <v>487</v>
      </c>
      <c r="C146" s="82"/>
      <c r="D146" s="82">
        <v>1</v>
      </c>
      <c r="E146" s="83"/>
      <c r="F146" s="400"/>
      <c r="G146" s="418">
        <f>SUM(F146*D146)</f>
        <v>0</v>
      </c>
    </row>
    <row r="147" spans="1:7" ht="12.75">
      <c r="A147" s="81"/>
      <c r="B147" s="82"/>
      <c r="C147" s="82"/>
      <c r="D147" s="82"/>
      <c r="E147" s="83"/>
      <c r="F147" s="400"/>
      <c r="G147" s="418"/>
    </row>
    <row r="148" spans="1:7" ht="43.5" customHeight="1">
      <c r="A148" s="85" t="s">
        <v>485</v>
      </c>
      <c r="B148" s="436" t="s">
        <v>532</v>
      </c>
      <c r="C148" s="436"/>
      <c r="D148" s="72"/>
      <c r="E148" s="74"/>
      <c r="F148" s="400"/>
      <c r="G148" s="417"/>
    </row>
    <row r="149" spans="1:7" ht="12.75">
      <c r="A149" s="81"/>
      <c r="B149" s="82" t="s">
        <v>533</v>
      </c>
      <c r="C149" s="82"/>
      <c r="D149" s="82">
        <v>6</v>
      </c>
      <c r="E149" s="83"/>
      <c r="F149" s="400"/>
      <c r="G149" s="418">
        <f>SUM(F149*D149)</f>
        <v>0</v>
      </c>
    </row>
    <row r="150" spans="1:7" ht="12.75">
      <c r="A150" s="81"/>
      <c r="B150" s="82"/>
      <c r="C150" s="82"/>
      <c r="D150" s="82"/>
      <c r="E150" s="83"/>
      <c r="F150" s="400"/>
      <c r="G150" s="418"/>
    </row>
    <row r="151" spans="1:7" ht="53.25" customHeight="1">
      <c r="A151" s="85" t="s">
        <v>485</v>
      </c>
      <c r="B151" s="444" t="s">
        <v>534</v>
      </c>
      <c r="C151" s="444"/>
      <c r="D151" s="82"/>
      <c r="E151" s="83"/>
      <c r="F151" s="400"/>
      <c r="G151" s="418"/>
    </row>
    <row r="152" spans="1:7" ht="12.75">
      <c r="A152" s="81"/>
      <c r="B152" s="82" t="s">
        <v>22</v>
      </c>
      <c r="C152" s="82"/>
      <c r="D152" s="82">
        <v>1</v>
      </c>
      <c r="E152" s="83"/>
      <c r="F152" s="400"/>
      <c r="G152" s="418">
        <f>SUM(F152*D152)</f>
        <v>0</v>
      </c>
    </row>
    <row r="153" spans="1:7" ht="12.75">
      <c r="A153" s="81"/>
      <c r="B153" s="82"/>
      <c r="C153" s="82"/>
      <c r="D153" s="82"/>
      <c r="E153" s="83"/>
      <c r="F153" s="400"/>
      <c r="G153" s="418"/>
    </row>
    <row r="154" spans="1:7" ht="40.5" customHeight="1">
      <c r="A154" s="85" t="s">
        <v>485</v>
      </c>
      <c r="B154" s="444" t="s">
        <v>535</v>
      </c>
      <c r="C154" s="444"/>
      <c r="D154" s="82"/>
      <c r="E154" s="83"/>
      <c r="F154" s="400"/>
      <c r="G154" s="418"/>
    </row>
    <row r="155" spans="1:7" ht="12.75">
      <c r="A155" s="81"/>
      <c r="B155" s="82" t="s">
        <v>22</v>
      </c>
      <c r="C155" s="82"/>
      <c r="D155" s="82">
        <v>1</v>
      </c>
      <c r="E155" s="83"/>
      <c r="F155" s="400"/>
      <c r="G155" s="418">
        <f>SUM(F155*D155)</f>
        <v>0</v>
      </c>
    </row>
    <row r="156" spans="1:7" ht="12.75">
      <c r="A156" s="81"/>
      <c r="B156" s="82"/>
      <c r="C156" s="82"/>
      <c r="D156" s="82"/>
      <c r="E156" s="83"/>
      <c r="F156" s="400"/>
      <c r="G156" s="418"/>
    </row>
    <row r="157" spans="1:7" ht="12.75">
      <c r="A157" s="81"/>
      <c r="B157" s="82"/>
      <c r="C157" s="82"/>
      <c r="D157" s="82"/>
      <c r="E157" s="83"/>
      <c r="F157" s="400"/>
      <c r="G157" s="418"/>
    </row>
    <row r="158" spans="1:7" ht="12.75">
      <c r="A158" s="81" t="s">
        <v>485</v>
      </c>
      <c r="B158" s="436" t="s">
        <v>536</v>
      </c>
      <c r="C158" s="436"/>
      <c r="D158" s="72"/>
      <c r="E158" s="74"/>
      <c r="F158" s="400"/>
      <c r="G158" s="417"/>
    </row>
    <row r="159" spans="1:7" ht="12.75">
      <c r="A159" s="81"/>
      <c r="B159" s="436"/>
      <c r="C159" s="436"/>
      <c r="D159" s="72"/>
      <c r="E159" s="74"/>
      <c r="F159" s="400"/>
      <c r="G159" s="417"/>
    </row>
    <row r="160" spans="1:7" ht="12.75">
      <c r="A160" s="81"/>
      <c r="B160" s="436"/>
      <c r="C160" s="436"/>
      <c r="D160" s="72"/>
      <c r="E160" s="74"/>
      <c r="F160" s="400"/>
      <c r="G160" s="417"/>
    </row>
    <row r="161" spans="1:7" ht="12.75">
      <c r="A161" s="81"/>
      <c r="B161" s="82" t="s">
        <v>22</v>
      </c>
      <c r="C161" s="82"/>
      <c r="D161" s="82">
        <v>1</v>
      </c>
      <c r="E161" s="83"/>
      <c r="F161" s="400"/>
      <c r="G161" s="418">
        <f>SUM(F161*D161)</f>
        <v>0</v>
      </c>
    </row>
    <row r="162" spans="1:7" ht="12.75">
      <c r="A162" s="81"/>
      <c r="B162" s="82"/>
      <c r="C162" s="82"/>
      <c r="D162" s="82"/>
      <c r="E162" s="83"/>
      <c r="F162" s="400"/>
      <c r="G162" s="418"/>
    </row>
    <row r="163" spans="1:7" ht="12.75">
      <c r="A163" s="85" t="s">
        <v>485</v>
      </c>
      <c r="B163" s="82" t="s">
        <v>537</v>
      </c>
      <c r="C163" s="82"/>
      <c r="D163" s="82"/>
      <c r="E163" s="83"/>
      <c r="F163" s="400"/>
      <c r="G163" s="418"/>
    </row>
    <row r="164" spans="1:7" ht="12.75">
      <c r="A164" s="81"/>
      <c r="B164" s="82"/>
      <c r="C164" s="82"/>
      <c r="D164" s="82"/>
      <c r="E164" s="83"/>
      <c r="F164" s="400"/>
      <c r="G164" s="418"/>
    </row>
    <row r="165" spans="1:7" ht="12.75">
      <c r="A165" s="81"/>
      <c r="B165" s="445" t="s">
        <v>538</v>
      </c>
      <c r="C165" s="445"/>
      <c r="D165" s="103"/>
      <c r="E165" s="103"/>
      <c r="F165" s="400"/>
      <c r="G165" s="418"/>
    </row>
    <row r="166" spans="1:7" ht="12.75">
      <c r="A166" s="81"/>
      <c r="B166" s="103"/>
      <c r="C166" s="103"/>
      <c r="D166" s="103"/>
      <c r="E166" s="103"/>
      <c r="F166" s="400"/>
      <c r="G166" s="418"/>
    </row>
    <row r="167" spans="1:7" ht="12.75">
      <c r="A167" s="81"/>
      <c r="B167" s="104" t="s">
        <v>539</v>
      </c>
      <c r="C167" s="82"/>
      <c r="D167" s="82"/>
      <c r="E167" s="83"/>
      <c r="F167" s="400"/>
      <c r="G167" s="418"/>
    </row>
    <row r="168" spans="1:7" ht="12.75">
      <c r="A168" s="81"/>
      <c r="B168" s="436" t="s">
        <v>540</v>
      </c>
      <c r="C168" s="436"/>
      <c r="D168" s="74"/>
      <c r="E168" s="74"/>
      <c r="F168" s="406" t="s">
        <v>541</v>
      </c>
      <c r="G168" s="417"/>
    </row>
    <row r="169" spans="1:7" ht="15">
      <c r="A169" s="81"/>
      <c r="B169" s="82" t="s">
        <v>542</v>
      </c>
      <c r="C169" s="70"/>
      <c r="D169" s="59"/>
      <c r="F169" s="406" t="s">
        <v>541</v>
      </c>
      <c r="G169" s="417"/>
    </row>
    <row r="170" spans="1:7" ht="15">
      <c r="A170" s="81"/>
      <c r="B170" s="446" t="s">
        <v>543</v>
      </c>
      <c r="C170" s="446"/>
      <c r="D170" s="59"/>
      <c r="F170" s="406" t="s">
        <v>541</v>
      </c>
      <c r="G170" s="417"/>
    </row>
    <row r="171" spans="1:7" ht="12.75">
      <c r="A171" s="81"/>
      <c r="B171" s="82" t="s">
        <v>544</v>
      </c>
      <c r="C171" s="70"/>
      <c r="F171" s="406" t="s">
        <v>545</v>
      </c>
      <c r="G171" s="426"/>
    </row>
    <row r="172" spans="1:7" ht="14.25">
      <c r="A172" s="81"/>
      <c r="B172" s="105" t="s">
        <v>543</v>
      </c>
      <c r="C172" s="70"/>
      <c r="F172" s="406" t="s">
        <v>545</v>
      </c>
      <c r="G172" s="426"/>
    </row>
    <row r="173" spans="1:7" ht="14.25">
      <c r="A173" s="81"/>
      <c r="B173" s="105" t="s">
        <v>546</v>
      </c>
      <c r="C173" s="70"/>
      <c r="F173" s="406" t="s">
        <v>545</v>
      </c>
      <c r="G173" s="426"/>
    </row>
    <row r="174" spans="1:7" ht="12.75">
      <c r="A174" s="81"/>
      <c r="B174" s="436" t="s">
        <v>547</v>
      </c>
      <c r="C174" s="436"/>
      <c r="F174" s="406" t="s">
        <v>545</v>
      </c>
      <c r="G174" s="426"/>
    </row>
    <row r="175" spans="1:7" ht="12.75">
      <c r="A175" s="81"/>
      <c r="B175" s="436" t="s">
        <v>548</v>
      </c>
      <c r="C175" s="436"/>
      <c r="F175" s="406" t="s">
        <v>545</v>
      </c>
      <c r="G175" s="426"/>
    </row>
    <row r="176" spans="1:7" ht="12.75">
      <c r="A176" s="81"/>
      <c r="B176" s="436" t="s">
        <v>549</v>
      </c>
      <c r="C176" s="436"/>
      <c r="F176" s="406" t="s">
        <v>545</v>
      </c>
      <c r="G176" s="426"/>
    </row>
    <row r="177" spans="1:7" ht="12.75">
      <c r="A177" s="81"/>
      <c r="B177" s="82" t="s">
        <v>550</v>
      </c>
      <c r="C177" s="80"/>
      <c r="F177" s="406" t="s">
        <v>551</v>
      </c>
      <c r="G177" s="426"/>
    </row>
    <row r="178" spans="1:7" ht="12.75">
      <c r="A178" s="81"/>
      <c r="B178" s="82" t="s">
        <v>552</v>
      </c>
      <c r="C178" s="82"/>
      <c r="F178" s="407">
        <v>0.1</v>
      </c>
      <c r="G178" s="426"/>
    </row>
    <row r="179" spans="1:7" ht="15">
      <c r="A179" s="81"/>
      <c r="B179" s="82" t="s">
        <v>553</v>
      </c>
      <c r="C179" s="82"/>
      <c r="D179" s="59"/>
      <c r="F179" s="406" t="s">
        <v>545</v>
      </c>
      <c r="G179" s="417"/>
    </row>
    <row r="180" spans="1:7" ht="15">
      <c r="A180" s="81"/>
      <c r="B180" s="82"/>
      <c r="C180" s="82"/>
      <c r="D180" s="59"/>
      <c r="F180" s="407"/>
      <c r="G180" s="417"/>
    </row>
    <row r="181" spans="1:7" ht="15">
      <c r="A181" s="81"/>
      <c r="B181" s="104" t="s">
        <v>554</v>
      </c>
      <c r="C181" s="82"/>
      <c r="D181" s="59"/>
      <c r="F181" s="407"/>
      <c r="G181" s="417"/>
    </row>
    <row r="182" spans="1:7" ht="15">
      <c r="A182" s="81"/>
      <c r="B182" s="82" t="s">
        <v>555</v>
      </c>
      <c r="C182" s="70"/>
      <c r="D182" s="59"/>
      <c r="F182" s="406" t="s">
        <v>541</v>
      </c>
      <c r="G182" s="417"/>
    </row>
    <row r="183" spans="1:7" ht="15">
      <c r="A183" s="81"/>
      <c r="B183" s="82" t="s">
        <v>556</v>
      </c>
      <c r="C183" s="70"/>
      <c r="D183" s="59"/>
      <c r="F183" s="406" t="s">
        <v>557</v>
      </c>
      <c r="G183" s="417"/>
    </row>
    <row r="184" spans="1:7" ht="15">
      <c r="A184" s="81"/>
      <c r="B184" s="82" t="s">
        <v>558</v>
      </c>
      <c r="C184" s="70"/>
      <c r="D184" s="59"/>
      <c r="F184" s="406" t="s">
        <v>541</v>
      </c>
      <c r="G184" s="417"/>
    </row>
    <row r="185" spans="1:7" ht="15">
      <c r="A185" s="81"/>
      <c r="B185" s="436" t="s">
        <v>559</v>
      </c>
      <c r="C185" s="436"/>
      <c r="D185" s="59"/>
      <c r="F185" s="406" t="s">
        <v>560</v>
      </c>
      <c r="G185" s="417"/>
    </row>
    <row r="186" spans="1:7" ht="15">
      <c r="A186" s="81"/>
      <c r="B186" s="436" t="s">
        <v>561</v>
      </c>
      <c r="C186" s="436"/>
      <c r="D186" s="59"/>
      <c r="F186" s="406" t="s">
        <v>541</v>
      </c>
      <c r="G186" s="417"/>
    </row>
    <row r="187" spans="1:7" ht="15">
      <c r="A187" s="81"/>
      <c r="B187" s="82" t="s">
        <v>562</v>
      </c>
      <c r="C187" s="82"/>
      <c r="D187" s="59"/>
      <c r="F187" s="406" t="s">
        <v>563</v>
      </c>
      <c r="G187" s="417"/>
    </row>
    <row r="188" spans="1:7" ht="53.25" customHeight="1">
      <c r="A188" s="85"/>
      <c r="B188" s="436" t="s">
        <v>564</v>
      </c>
      <c r="C188" s="436"/>
      <c r="D188" s="59"/>
      <c r="F188" s="406" t="s">
        <v>541</v>
      </c>
      <c r="G188" s="417"/>
    </row>
    <row r="189" spans="1:7" ht="15" customHeight="1">
      <c r="A189" s="85"/>
      <c r="B189" s="436" t="s">
        <v>565</v>
      </c>
      <c r="C189" s="436"/>
      <c r="D189" s="59"/>
      <c r="F189" s="406" t="s">
        <v>541</v>
      </c>
      <c r="G189" s="417"/>
    </row>
    <row r="190" spans="1:7" ht="27" customHeight="1">
      <c r="A190" s="85"/>
      <c r="B190" s="436" t="s">
        <v>566</v>
      </c>
      <c r="C190" s="436"/>
      <c r="D190" s="59"/>
      <c r="F190" s="406" t="s">
        <v>541</v>
      </c>
      <c r="G190" s="417"/>
    </row>
    <row r="191" spans="1:7" ht="15">
      <c r="A191" s="81"/>
      <c r="B191" s="82" t="s">
        <v>567</v>
      </c>
      <c r="C191" s="82"/>
      <c r="D191" s="59"/>
      <c r="F191" s="406" t="s">
        <v>563</v>
      </c>
      <c r="G191" s="417"/>
    </row>
    <row r="192" spans="1:7" ht="15">
      <c r="A192" s="81"/>
      <c r="B192" s="82" t="s">
        <v>550</v>
      </c>
      <c r="C192" s="80"/>
      <c r="D192" s="59"/>
      <c r="F192" s="406" t="s">
        <v>551</v>
      </c>
      <c r="G192" s="417"/>
    </row>
    <row r="193" spans="1:7" ht="15">
      <c r="A193" s="81"/>
      <c r="B193" s="82" t="s">
        <v>568</v>
      </c>
      <c r="C193" s="82"/>
      <c r="D193" s="59"/>
      <c r="F193" s="407">
        <v>0.1</v>
      </c>
      <c r="G193" s="417"/>
    </row>
    <row r="194" spans="1:7" ht="15">
      <c r="A194" s="81"/>
      <c r="B194" s="106"/>
      <c r="C194" s="106"/>
      <c r="D194" s="107"/>
      <c r="E194" s="108"/>
      <c r="F194" s="408"/>
      <c r="G194" s="427"/>
    </row>
    <row r="195" spans="1:7" ht="12.75">
      <c r="A195" s="81"/>
      <c r="B195" s="82" t="s">
        <v>22</v>
      </c>
      <c r="C195" s="82"/>
      <c r="D195" s="82">
        <v>1</v>
      </c>
      <c r="E195" s="83"/>
      <c r="F195" s="400"/>
      <c r="G195" s="418">
        <f>SUM(F195*D195)</f>
        <v>0</v>
      </c>
    </row>
    <row r="196" spans="1:7" ht="12.75">
      <c r="A196" s="81"/>
      <c r="B196" s="82"/>
      <c r="C196" s="82"/>
      <c r="D196" s="82"/>
      <c r="E196" s="83"/>
      <c r="F196" s="400"/>
      <c r="G196" s="418"/>
    </row>
    <row r="197" spans="1:7" ht="12.75">
      <c r="A197" s="81"/>
      <c r="B197" s="82"/>
      <c r="C197" s="82"/>
      <c r="D197" s="82"/>
      <c r="E197" s="83"/>
      <c r="F197" s="400"/>
      <c r="G197" s="418"/>
    </row>
    <row r="198" spans="1:7" ht="12.75">
      <c r="A198" s="72" t="s">
        <v>569</v>
      </c>
      <c r="B198" s="80" t="s">
        <v>570</v>
      </c>
      <c r="C198" s="82"/>
      <c r="D198" s="82"/>
      <c r="E198" s="83"/>
      <c r="F198" s="400"/>
      <c r="G198" s="418"/>
    </row>
    <row r="199" spans="1:7" ht="12.75">
      <c r="A199" s="81"/>
      <c r="B199" s="82"/>
      <c r="C199" s="82"/>
      <c r="D199" s="82"/>
      <c r="E199" s="83"/>
      <c r="F199" s="400"/>
      <c r="G199" s="418"/>
    </row>
    <row r="200" spans="1:7" ht="28.5" customHeight="1">
      <c r="A200" s="85" t="s">
        <v>485</v>
      </c>
      <c r="B200" s="436" t="s">
        <v>571</v>
      </c>
      <c r="C200" s="436"/>
      <c r="D200" s="82"/>
      <c r="E200" s="82"/>
      <c r="F200" s="400"/>
      <c r="G200" s="418"/>
    </row>
    <row r="201" spans="1:7" ht="12.75">
      <c r="A201" s="82"/>
      <c r="B201" s="82" t="s">
        <v>487</v>
      </c>
      <c r="C201" s="82"/>
      <c r="D201" s="82">
        <v>1</v>
      </c>
      <c r="E201" s="83"/>
      <c r="F201" s="400"/>
      <c r="G201" s="418">
        <f>SUM(F201*D201)</f>
        <v>0</v>
      </c>
    </row>
    <row r="202" spans="1:7" ht="12.75">
      <c r="A202" s="82"/>
      <c r="B202" s="82"/>
      <c r="C202" s="82"/>
      <c r="D202" s="82"/>
      <c r="E202" s="83"/>
      <c r="F202" s="400"/>
      <c r="G202" s="418"/>
    </row>
    <row r="203" spans="1:7" ht="28.5" customHeight="1">
      <c r="A203" s="85" t="s">
        <v>485</v>
      </c>
      <c r="B203" s="436" t="s">
        <v>572</v>
      </c>
      <c r="C203" s="436"/>
      <c r="D203" s="82"/>
      <c r="E203" s="82"/>
      <c r="F203" s="400"/>
      <c r="G203" s="418"/>
    </row>
    <row r="204" spans="1:7" ht="12.75">
      <c r="A204" s="82"/>
      <c r="B204" s="82" t="s">
        <v>487</v>
      </c>
      <c r="C204" s="82"/>
      <c r="D204" s="82">
        <v>1</v>
      </c>
      <c r="E204" s="83"/>
      <c r="F204" s="400"/>
      <c r="G204" s="418">
        <f>SUM(F204*D204)</f>
        <v>0</v>
      </c>
    </row>
    <row r="205" spans="1:7" ht="12.75">
      <c r="A205" s="82"/>
      <c r="B205" s="82"/>
      <c r="C205" s="82"/>
      <c r="D205" s="82"/>
      <c r="E205" s="83"/>
      <c r="F205" s="400"/>
      <c r="G205" s="418"/>
    </row>
    <row r="206" spans="1:7" ht="15">
      <c r="A206" s="62"/>
      <c r="B206" s="82"/>
      <c r="C206" s="82"/>
      <c r="D206" s="82"/>
      <c r="E206" s="82"/>
      <c r="F206" s="400"/>
      <c r="G206" s="418"/>
    </row>
    <row r="207" spans="1:7" ht="22.5" customHeight="1" thickBot="1">
      <c r="A207" s="62"/>
      <c r="B207" s="449" t="s">
        <v>573</v>
      </c>
      <c r="C207" s="449"/>
      <c r="D207" s="449"/>
      <c r="E207" s="449"/>
      <c r="F207" s="402"/>
      <c r="G207" s="421">
        <f>SUM(G121:G205)</f>
        <v>0</v>
      </c>
    </row>
    <row r="208" spans="1:7" ht="15.75" thickTop="1">
      <c r="A208" s="62"/>
      <c r="B208" s="82"/>
      <c r="C208" s="82"/>
      <c r="D208" s="82"/>
      <c r="E208" s="83"/>
      <c r="F208" s="84"/>
      <c r="G208" s="418"/>
    </row>
    <row r="209" spans="1:7" ht="15">
      <c r="A209" s="62"/>
      <c r="B209" s="82"/>
      <c r="C209" s="82"/>
      <c r="D209" s="82"/>
      <c r="E209" s="83"/>
      <c r="F209" s="84"/>
      <c r="G209" s="418"/>
    </row>
    <row r="210" spans="1:7" ht="15">
      <c r="A210" s="62"/>
      <c r="B210" s="82"/>
      <c r="C210" s="82"/>
      <c r="D210" s="82"/>
      <c r="E210" s="83"/>
      <c r="F210" s="84"/>
      <c r="G210" s="418"/>
    </row>
    <row r="211" spans="1:7" ht="15">
      <c r="A211" s="62"/>
      <c r="B211" s="82"/>
      <c r="C211" s="82"/>
      <c r="D211" s="82"/>
      <c r="E211" s="83"/>
      <c r="F211" s="84"/>
      <c r="G211" s="418"/>
    </row>
    <row r="212" spans="1:7" ht="15">
      <c r="A212" s="62"/>
      <c r="B212" s="82"/>
      <c r="C212" s="82"/>
      <c r="D212" s="82"/>
      <c r="E212" s="83"/>
      <c r="F212" s="84"/>
      <c r="G212" s="418"/>
    </row>
    <row r="213" spans="1:7" ht="15">
      <c r="A213" s="62"/>
      <c r="B213" s="82"/>
      <c r="C213" s="82"/>
      <c r="D213" s="82"/>
      <c r="E213" s="83"/>
      <c r="F213" s="84"/>
      <c r="G213" s="418"/>
    </row>
    <row r="214" spans="1:7" ht="15">
      <c r="A214" s="62"/>
      <c r="B214" s="82"/>
      <c r="C214" s="82"/>
      <c r="D214" s="82"/>
      <c r="E214" s="83"/>
      <c r="F214" s="84"/>
      <c r="G214" s="418"/>
    </row>
    <row r="215" spans="1:7" ht="15">
      <c r="A215" s="62"/>
      <c r="B215" s="82"/>
      <c r="C215" s="82"/>
      <c r="D215" s="82"/>
      <c r="E215" s="83"/>
      <c r="F215" s="84"/>
      <c r="G215" s="418"/>
    </row>
    <row r="216" spans="1:7" ht="15">
      <c r="A216" s="62"/>
      <c r="B216" s="82"/>
      <c r="C216" s="82"/>
      <c r="D216" s="82"/>
      <c r="E216" s="83"/>
      <c r="F216" s="84"/>
      <c r="G216" s="418"/>
    </row>
    <row r="217" spans="1:7" ht="15">
      <c r="A217" s="62"/>
      <c r="B217" s="82"/>
      <c r="C217" s="82"/>
      <c r="D217" s="82"/>
      <c r="E217" s="83"/>
      <c r="F217" s="84"/>
      <c r="G217" s="418"/>
    </row>
    <row r="218" spans="1:7" ht="15">
      <c r="A218" s="62"/>
      <c r="B218" s="82"/>
      <c r="C218" s="82"/>
      <c r="D218" s="82"/>
      <c r="E218" s="83"/>
      <c r="F218" s="84"/>
      <c r="G218" s="418"/>
    </row>
    <row r="219" spans="1:7" ht="20.25">
      <c r="A219" s="450" t="s">
        <v>574</v>
      </c>
      <c r="B219" s="450"/>
      <c r="C219" s="450"/>
      <c r="D219" s="450"/>
      <c r="E219" s="450"/>
      <c r="F219" s="450"/>
      <c r="G219" s="450"/>
    </row>
    <row r="220" spans="1:7" ht="15">
      <c r="A220" s="109"/>
      <c r="B220" s="109"/>
      <c r="C220" s="109"/>
      <c r="D220" s="109"/>
      <c r="E220" s="109"/>
      <c r="F220" s="109"/>
      <c r="G220" s="110"/>
    </row>
    <row r="221" spans="1:7" ht="15">
      <c r="A221" s="109"/>
      <c r="B221" s="109"/>
      <c r="C221" s="109"/>
      <c r="D221" s="109"/>
      <c r="E221" s="109"/>
      <c r="F221" s="109"/>
      <c r="G221" s="110"/>
    </row>
    <row r="222" spans="1:7" ht="15">
      <c r="A222" s="59"/>
      <c r="B222" s="59"/>
      <c r="C222" s="59"/>
      <c r="D222" s="59"/>
      <c r="E222" s="59"/>
      <c r="F222" s="59"/>
      <c r="G222" s="59"/>
    </row>
    <row r="223" spans="1:7" ht="15.75">
      <c r="A223" s="109" t="s">
        <v>475</v>
      </c>
      <c r="B223" s="447" t="s">
        <v>476</v>
      </c>
      <c r="C223" s="447"/>
      <c r="D223" s="59"/>
      <c r="E223" s="59"/>
      <c r="F223" s="59"/>
      <c r="G223" s="61">
        <f>SUM(G49)</f>
        <v>0</v>
      </c>
    </row>
    <row r="224" spans="1:7" ht="15">
      <c r="A224" s="59"/>
      <c r="B224" s="59"/>
      <c r="C224" s="59"/>
      <c r="D224" s="59"/>
      <c r="E224" s="59"/>
      <c r="F224" s="59"/>
      <c r="G224" s="59"/>
    </row>
    <row r="225" spans="1:7" ht="15.75">
      <c r="A225" s="109" t="s">
        <v>499</v>
      </c>
      <c r="B225" s="447" t="s">
        <v>500</v>
      </c>
      <c r="C225" s="447"/>
      <c r="D225" s="59"/>
      <c r="E225" s="59"/>
      <c r="F225" s="59"/>
      <c r="G225" s="61">
        <f>SUM(G113)</f>
        <v>0</v>
      </c>
    </row>
    <row r="226" spans="1:7" ht="15.75">
      <c r="A226" s="109"/>
      <c r="B226" s="65"/>
      <c r="C226" s="65"/>
      <c r="D226" s="59"/>
      <c r="E226" s="59"/>
      <c r="F226" s="59"/>
      <c r="G226" s="61"/>
    </row>
    <row r="227" spans="1:7" ht="15.75">
      <c r="A227" s="109" t="s">
        <v>521</v>
      </c>
      <c r="B227" s="448" t="s">
        <v>522</v>
      </c>
      <c r="C227" s="448"/>
      <c r="D227" s="448"/>
      <c r="E227" s="59"/>
      <c r="F227" s="59"/>
      <c r="G227" s="61">
        <f>SUM(G207)</f>
        <v>0</v>
      </c>
    </row>
    <row r="228" spans="1:7" ht="15.75">
      <c r="A228" s="109"/>
      <c r="B228" s="66"/>
      <c r="C228" s="66"/>
      <c r="D228" s="66"/>
      <c r="E228" s="59"/>
      <c r="F228" s="59"/>
      <c r="G228" s="61"/>
    </row>
    <row r="229" spans="1:7" ht="15.75">
      <c r="A229" s="109" t="s">
        <v>575</v>
      </c>
      <c r="B229" s="65" t="s">
        <v>579</v>
      </c>
      <c r="C229" s="65"/>
      <c r="D229" s="65"/>
      <c r="E229" s="65"/>
      <c r="F229" s="59"/>
      <c r="G229" s="61">
        <f>SUM(G223:G228)*0.05</f>
        <v>0</v>
      </c>
    </row>
    <row r="230" spans="1:7" ht="15.75">
      <c r="A230" s="109"/>
      <c r="B230" s="65"/>
      <c r="C230" s="65"/>
      <c r="D230" s="59"/>
      <c r="E230" s="59"/>
      <c r="F230" s="59"/>
      <c r="G230" s="61"/>
    </row>
    <row r="231" spans="1:7" ht="16.5" thickBot="1">
      <c r="A231" s="111"/>
      <c r="B231" s="112"/>
      <c r="C231" s="112"/>
      <c r="D231" s="112"/>
      <c r="E231" s="112"/>
      <c r="F231" s="112"/>
      <c r="G231" s="113"/>
    </row>
    <row r="232" spans="1:7" ht="15.75" thickTop="1">
      <c r="A232" s="111"/>
      <c r="B232" s="59" t="s">
        <v>576</v>
      </c>
      <c r="C232" s="59"/>
      <c r="D232" s="59"/>
      <c r="E232" s="59"/>
      <c r="F232" s="59"/>
      <c r="G232" s="61">
        <f>SUM(G219:G229)</f>
        <v>0</v>
      </c>
    </row>
    <row r="233" spans="1:7" ht="15">
      <c r="A233" s="59"/>
      <c r="B233" s="59" t="s">
        <v>335</v>
      </c>
      <c r="C233" s="59"/>
      <c r="D233" s="59"/>
      <c r="E233" s="59"/>
      <c r="F233" s="59"/>
      <c r="G233" s="61">
        <f>SUM(G232/100)*22</f>
        <v>0</v>
      </c>
    </row>
    <row r="234" spans="1:7" ht="15.75" thickBot="1">
      <c r="A234" s="59"/>
      <c r="B234" s="114"/>
      <c r="C234" s="114"/>
      <c r="D234" s="114"/>
      <c r="E234" s="114"/>
      <c r="F234" s="114"/>
      <c r="G234" s="114"/>
    </row>
    <row r="235" spans="1:7" ht="15.75">
      <c r="A235" s="59"/>
      <c r="B235" s="115" t="s">
        <v>577</v>
      </c>
      <c r="C235" s="115"/>
      <c r="D235" s="115"/>
      <c r="E235" s="115"/>
      <c r="F235" s="115"/>
      <c r="G235" s="116">
        <f>SUM(G232:G233)</f>
        <v>0</v>
      </c>
    </row>
  </sheetData>
  <sheetProtection password="CE1E" sheet="1" objects="1" scenarios="1" selectLockedCells="1"/>
  <mergeCells count="61">
    <mergeCell ref="B223:C223"/>
    <mergeCell ref="B225:C225"/>
    <mergeCell ref="B227:D227"/>
    <mergeCell ref="B189:C189"/>
    <mergeCell ref="B190:C190"/>
    <mergeCell ref="B200:C200"/>
    <mergeCell ref="B203:C203"/>
    <mergeCell ref="B207:E207"/>
    <mergeCell ref="A219:G219"/>
    <mergeCell ref="B168:C168"/>
    <mergeCell ref="B170:C170"/>
    <mergeCell ref="B174:C174"/>
    <mergeCell ref="B175:C175"/>
    <mergeCell ref="B176:C176"/>
    <mergeCell ref="B185:C185"/>
    <mergeCell ref="B132:C132"/>
    <mergeCell ref="B135:C135"/>
    <mergeCell ref="B138:C138"/>
    <mergeCell ref="B141:C142"/>
    <mergeCell ref="B186:C186"/>
    <mergeCell ref="B188:C188"/>
    <mergeCell ref="B151:C151"/>
    <mergeCell ref="B154:C154"/>
    <mergeCell ref="B158:C160"/>
    <mergeCell ref="B165:C165"/>
    <mergeCell ref="B92:C92"/>
    <mergeCell ref="B95:C95"/>
    <mergeCell ref="B145:C145"/>
    <mergeCell ref="B148:C148"/>
    <mergeCell ref="B104:C104"/>
    <mergeCell ref="B107:C107"/>
    <mergeCell ref="B113:C113"/>
    <mergeCell ref="B116:C116"/>
    <mergeCell ref="B123:C124"/>
    <mergeCell ref="B126:C127"/>
    <mergeCell ref="B98:C98"/>
    <mergeCell ref="B101:C101"/>
    <mergeCell ref="B73:C73"/>
    <mergeCell ref="B74:C74"/>
    <mergeCell ref="B77:C77"/>
    <mergeCell ref="B80:C80"/>
    <mergeCell ref="B83:C83"/>
    <mergeCell ref="B84:C84"/>
    <mergeCell ref="B86:C86"/>
    <mergeCell ref="B89:C89"/>
    <mergeCell ref="B70:C70"/>
    <mergeCell ref="B31:C31"/>
    <mergeCell ref="B36:C36"/>
    <mergeCell ref="B39:C39"/>
    <mergeCell ref="B42:C42"/>
    <mergeCell ref="B45:C45"/>
    <mergeCell ref="B49:C49"/>
    <mergeCell ref="B52:C52"/>
    <mergeCell ref="B58:C58"/>
    <mergeCell ref="B25:C25"/>
    <mergeCell ref="B5:F7"/>
    <mergeCell ref="B9:F9"/>
    <mergeCell ref="B10:F10"/>
    <mergeCell ref="B11:F11"/>
    <mergeCell ref="B67:C69"/>
    <mergeCell ref="B61:C61"/>
  </mergeCells>
  <dataValidations count="1">
    <dataValidation type="custom" allowBlank="1" showInputMessage="1" showErrorMessage="1" errorTitle="Preverite vnos" error="Cena/enoto je po Navodilih potrebno vnesti na dve decimalni mesti" sqref="F37 F59:F111 F125:F165 F195 F23:F32">
      <formula1>F37=ROUND(F37,2)</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2019-02-27T20:43:10Z</dcterms:created>
  <dcterms:modified xsi:type="dcterms:W3CDTF">2021-07-14T09:37:16Z</dcterms:modified>
  <cp:category/>
  <cp:version/>
  <cp:contentType/>
  <cp:contentStatus/>
</cp:coreProperties>
</file>